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7243ff9c1740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edictions" sheetId="1" r:id="R9f0c9a102ee84647"/>
    <x:sheet xmlns:r="http://schemas.openxmlformats.org/officeDocument/2006/relationships" name="Year Plan" sheetId="2" r:id="R70962b8970194afb"/>
    <x:sheet xmlns:r="http://schemas.openxmlformats.org/officeDocument/2006/relationships" name="Daily Flow" sheetId="3" r:id="Rad927384f9b6473a"/>
    <x:sheet xmlns:r="http://schemas.openxmlformats.org/officeDocument/2006/relationships" name="Assessments" sheetId="4" r:id="Re68b060a56cf47ec"/>
    <x:sheet xmlns:r="http://schemas.openxmlformats.org/officeDocument/2006/relationships" name="Evidence Log" sheetId="5" r:id="R1397015e223149c5"/>
    <x:sheet xmlns:r="http://schemas.openxmlformats.org/officeDocument/2006/relationships" name="Rules" sheetId="6" r:id="Rcc572f4104034836"/>
    <x:sheet xmlns:r="http://schemas.openxmlformats.org/officeDocument/2006/relationships" name="Outcome Links" sheetId="7" r:id="R974b8d6a52a24ae8"/>
    <x:sheet xmlns:r="http://schemas.openxmlformats.org/officeDocument/2006/relationships" name="Resources" sheetId="8" r:id="R572f0abc59e4410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0%"/>
    <x:numFmt numFmtId="202" formatCode="0.0%"/>
    <x:numFmt numFmtId="203" formatCode="0.00"/>
  </x:numFmts>
  <x:fonts count="5">
    <x:font>
      <x:sz val="11"/>
      <x:name val="Carlito"/>
    </x:font>
    <x:font>
      <x:sz val="10"/>
      <x:color rgb="FF202020"/>
      <x:name val="Arial"/>
    </x:font>
    <x:font>
      <x:b/>
      <x:sz val="14"/>
      <x:color rgb="FF202020"/>
      <x:name val="Arial"/>
    </x:font>
    <x:font>
      <x:i/>
      <x:sz val="10"/>
      <x:color rgb="FF505050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43F55"/>
      </x:patternFill>
    </x:fill>
    <x:fill>
      <x:patternFill patternType="solid">
        <x:fgColor rgb="FFF1F4F6"/>
      </x:patternFill>
    </x:fill>
    <x:fill>
      <x:patternFill patternType="solid">
        <x:fgColor rgb="FFFFF2CC"/>
      </x:patternFill>
    </x:fill>
  </x:fills>
  <x:borders count="1">
    <x:border/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1" fontId="1" fillId="4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/>
    <x:xf numFmtId="202" fontId="1" fillId="0" borderId="0" xfId="0" applyNumberFormat="1" applyFont="1" applyFill="1" applyBorder="1" applyAlignment="1">
      <x:alignment vertical="top" wrapText="1"/>
    </x:xf>
    <x:xf numFmtId="202" fontId="1" fillId="3" borderId="0" xfId="0" applyNumberFormat="1" applyFont="1" applyFill="1" applyBorder="1" applyAlignment="1">
      <x:alignment vertical="top" wrapText="1"/>
    </x:xf>
    <x:xf numFmtId="203" fontId="1" fillId="0" borderId="0" xfId="0" applyNumberFormat="1" applyFont="1" applyFill="1" applyBorder="1" applyAlignment="1">
      <x:alignment vertical="top" wrapText="1"/>
    </x:xf>
    <x:xf numFmtId="203" fontId="1" fillId="3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8738d037294d48" /><Relationship Type="http://schemas.openxmlformats.org/officeDocument/2006/relationships/theme" Target="/xl/theme/theme1.xml" Id="Rb7274858adc3487d" /><Relationship Type="http://schemas.openxmlformats.org/officeDocument/2006/relationships/sharedStrings" Target="/xl/sharedStrings.xml" Id="R58dff053fff24f52" /><Relationship Type="http://schemas.openxmlformats.org/officeDocument/2006/relationships/worksheet" Target="/xl/worksheets/sheet1.xml" Id="R9f0c9a102ee84647" /><Relationship Type="http://schemas.openxmlformats.org/officeDocument/2006/relationships/worksheet" Target="/xl/worksheets/sheet2.xml" Id="R70962b8970194afb" /><Relationship Type="http://schemas.openxmlformats.org/officeDocument/2006/relationships/worksheet" Target="/xl/worksheets/sheet3.xml" Id="Rad927384f9b6473a" /><Relationship Type="http://schemas.openxmlformats.org/officeDocument/2006/relationships/worksheet" Target="/xl/worksheets/sheet4.xml" Id="Re68b060a56cf47ec" /><Relationship Type="http://schemas.openxmlformats.org/officeDocument/2006/relationships/worksheet" Target="/xl/worksheets/sheet5.xml" Id="R1397015e223149c5" /><Relationship Type="http://schemas.openxmlformats.org/officeDocument/2006/relationships/worksheet" Target="/xl/worksheets/sheet6.xml" Id="Rcc572f4104034836" /><Relationship Type="http://schemas.openxmlformats.org/officeDocument/2006/relationships/worksheet" Target="/xl/worksheets/sheet7.xml" Id="R974b8d6a52a24ae8" /><Relationship Type="http://schemas.openxmlformats.org/officeDocument/2006/relationships/worksheet" Target="/xl/worksheets/sheet8.xml" Id="R572f0abc59e44105" /></Relationships>
</file>

<file path=xl/tables/table1.xml><?xml version="1.0" encoding="utf-8"?>
<x:table xmlns:x="http://schemas.openxmlformats.org/spreadsheetml/2006/main" id="5" name="PredictionsData" displayName="PredictionsData" ref="A4:M34" headerRowCount="1" totalsRowCount="0" totalsRowShown="0">
  <x:tableColumns count="13">
    <x:tableColumn id="1" name="Student ID"/>
    <x:tableColumn id="2" name="Name"/>
    <x:tableColumn id="3" name="P1 count"/>
    <x:tableColumn id="4" name="P1 mean"/>
    <x:tableColumn id="5" name="P2 count"/>
    <x:tableColumn id="6" name="P2 mean"/>
    <x:tableColumn id="7" name="IA count"/>
    <x:tableColumn id="8" name="IA %"/>
    <x:tableColumn id="9" name="Composite /100"/>
    <x:tableColumn id="10" name="Model band"/>
    <x:tableColumn id="11" name="Teacher predicted 1–7"/>
    <x:tableColumn id="12" name="Teacher rationale"/>
    <x:tableColumn id="13" name="Review status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1" name="YearPlanData" displayName="YearPlanData" ref="A4:L20" headerRowCount="1" totalsRowCount="0" totalsRowShown="0">
  <x:tableColumns count="12">
    <x:tableColumn id="1" name="Sprint ID"/>
    <x:tableColumn id="2" name="Weeks"/>
    <x:tableColumn id="3" name="Window"/>
    <x:tableColumn id="4" name="Focus"/>
    <x:tableColumn id="5" name="Case / source seed"/>
    <x:tableColumn id="6" name="Lab"/>
    <x:tableColumn id="7" name="NEW LEARNING"/>
    <x:tableColumn id="8" name="BUILDS ON"/>
    <x:tableColumn id="9" name="PREPARES FOR"/>
    <x:tableColumn id="10" name="Formal IA minutes"/>
    <x:tableColumn id="11" name="Local targets"/>
    <x:tableColumn id="12" name="Chapter mapping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2" name="DailyFlowData" displayName="DailyFlowData" ref="A4:J164" headerRowCount="1" totalsRowCount="0" totalsRowShown="0">
  <x:tableColumns count="10">
    <x:tableColumn id="1" name="Week"/>
    <x:tableColumn id="2" name="Day"/>
    <x:tableColumn id="3" name="Sprint ID"/>
    <x:tableColumn id="4" name="Class task"/>
    <x:tableColumn id="5" name="Allocated minutes"/>
    <x:tableColumn id="6" name="Formal IA minutes"/>
    <x:tableColumn id="7" name="Evidence method"/>
    <x:tableColumn id="8" name="Support condition"/>
    <x:tableColumn id="9" name="Recording"/>
    <x:tableColumn id="10" name="PowerSchool daily name"/>
  </x:tableColumns>
  <x:tableStyleInfo name="TableStyleLight1" showFirstColumn="0" showLastColumn="0" showRowStripes="1" showColumnStripes="0"/>
</x:table>
</file>

<file path=xl/tables/table4.xml><?xml version="1.0" encoding="utf-8"?>
<x:table xmlns:x="http://schemas.openxmlformats.org/spreadsheetml/2006/main" id="3" name="AssessmentsData" displayName="AssessmentsData" ref="A4:K67" headerRowCount="1" totalsRowCount="0" totalsRowShown="0">
  <x:tableColumns count="11">
    <x:tableColumn id="1" name="Activity ID"/>
    <x:tableColumn id="2" name="Week"/>
    <x:tableColumn id="3" name="Title"/>
    <x:tableColumn id="4" name="Purpose"/>
    <x:tableColumn id="5" name="Method"/>
    <x:tableColumn id="6" name="Conditions"/>
    <x:tableColumn id="7" name="Marking"/>
    <x:tableColumn id="8" name="Prediction role"/>
    <x:tableColumn id="9" name="Evidence to collect"/>
    <x:tableColumn id="10" name="Local target IDs"/>
    <x:tableColumn id="11" name="PowerSchool name"/>
  </x:tableColumns>
  <x:tableStyleInfo name="TableStyleLight1" showFirstColumn="0" showLastColumn="0" showRowStripes="1" showColumnStripes="0"/>
</x:table>
</file>

<file path=xl/tables/table5.xml><?xml version="1.0" encoding="utf-8"?>
<x:table xmlns:x="http://schemas.openxmlformats.org/spreadsheetml/2006/main" id="4" name="EvidenceLogData" displayName="EvidenceLogData" ref="A4:R304" headerRowCount="1" totalsRowCount="0" totalsRowShown="0">
  <x:tableColumns count="18">
    <x:tableColumn id="1" name="Evidence ID"/>
    <x:tableColumn id="2" name="Student ID"/>
    <x:tableColumn id="3" name="Date"/>
    <x:tableColumn id="4" name="Component"/>
    <x:tableColumn id="5" name="Task ID"/>
    <x:tableColumn id="6" name="Paper family / IA ID"/>
    <x:tableColumn id="7" name="Maximum"/>
    <x:tableColumn id="8" name="Raw mark"/>
    <x:tableColumn id="9" name="Conditions"/>
    <x:tableColumn id="10" name="Complete?"/>
    <x:tableColumn id="11" name="Teacher verified?"/>
    <x:tableColumn id="12" name="Selected?"/>
    <x:tableColumn id="13" name="Markscheme / source"/>
    <x:tableColumn id="14" name="Artifact link"/>
    <x:tableColumn id="15" name="Notes / exclusion rationale"/>
    <x:tableColumn id="16" name="Score %"/>
    <x:tableColumn id="17" name="Record check"/>
    <x:tableColumn id="18" name="Prediction eligible?"/>
  </x:tableColumns>
  <x:tableStyleInfo name="TableStyleLight1" showFirstColumn="0" showLastColumn="0" showRowStripes="1" showColumnStripes="0"/>
</x:table>
</file>

<file path=xl/tables/table6.xml><?xml version="1.0" encoding="utf-8"?>
<x:table xmlns:x="http://schemas.openxmlformats.org/spreadsheetml/2006/main" id="6" name="OutcomeLinksData" displayName="OutcomeLinksData" ref="A4:E292" headerRowCount="1" totalsRowCount="0" totalsRowShown="0">
  <x:tableColumns count="5">
    <x:tableColumn id="1" name="Activity ID"/>
    <x:tableColumn id="2" name="Local outcome ID"/>
    <x:tableColumn id="3" name="Relationship"/>
    <x:tableColumn id="4" name="Planned week"/>
    <x:tableColumn id="5" name="Authority / status"/>
  </x:tableColumns>
  <x:tableStyleInfo name="TableStyleLight1" showFirstColumn="0" showLastColumn="0" showRowStripes="1" showColumnStripes="0"/>
</x:table>
</file>

<file path=xl/tables/table7.xml><?xml version="1.0" encoding="utf-8"?>
<x:table xmlns:x="http://schemas.openxmlformats.org/spreadsheetml/2006/main" id="7" name="ResourcesData" displayName="ResourcesData" ref="A4:D37" headerRowCount="1" totalsRowCount="0" totalsRowShown="0">
  <x:tableColumns count="4">
    <x:tableColumn id="1" name="Source ID"/>
    <x:tableColumn id="2" name="Title"/>
    <x:tableColumn id="3" name="URL"/>
    <x:tableColumn id="4" name="Us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4fb4dfc49a3468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703d0c6a9bf1404c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3a7494ae1fb8418a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271e69c2245a48c9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26f6376ba84341b4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27a83c09079d4107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7.xml" Id="R96738b254bdd49bb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16.110000610351562" hidden="0" customWidth="1"/>
    <x:col min="2" max="2" width="21.110000610351562" hidden="0" customWidth="1"/>
    <x:col min="3" max="3" width="8.890000343322754" hidden="0" customWidth="1"/>
    <x:col min="4" max="4" width="10" hidden="0" customWidth="1"/>
    <x:col min="5" max="5" width="8.890000343322754" hidden="0" customWidth="1"/>
    <x:col min="6" max="6" width="10" hidden="0" customWidth="1"/>
    <x:col min="7" max="7" width="8.890000343322754" hidden="0" customWidth="1"/>
    <x:col min="8" max="8" width="10" hidden="0" customWidth="1"/>
    <x:col min="9" max="9" width="12.220000267028809" hidden="0" customWidth="1"/>
    <x:col min="10" max="10" width="20" hidden="0" customWidth="1"/>
    <x:col min="11" max="11" width="14.4399995803833" hidden="0" customWidth="1"/>
    <x:col min="12" max="12" width="38.88999938964844" hidden="0" customWidth="1"/>
    <x:col min="13" max="13" width="27.780000686645508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</x:row>
    <x:row r="2">
      <x:c r="A2" s="2" t="str">
        <x:v>IB SL prediction review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</x:row>
    <x:row r="3">
      <x:c r="A3" s="3" t="str">
        <x:v>Model estimate needs two–three full papers per component and one final IA. A model band requires a verified boundary reference.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</x:row>
    <x:row r="4" ht="38" customHeight="1">
      <x:c r="A4" s="7" t="str">
        <x:v>Student ID</x:v>
      </x:c>
      <x:c r="B4" s="7" t="str">
        <x:v>Name</x:v>
      </x:c>
      <x:c r="C4" s="7" t="str">
        <x:v>P1 count</x:v>
      </x:c>
      <x:c r="D4" s="7" t="str">
        <x:v>P1 mean</x:v>
      </x:c>
      <x:c r="E4" s="7" t="str">
        <x:v>P2 count</x:v>
      </x:c>
      <x:c r="F4" s="7" t="str">
        <x:v>P2 mean</x:v>
      </x:c>
      <x:c r="G4" s="7" t="str">
        <x:v>IA count</x:v>
      </x:c>
      <x:c r="H4" s="7" t="str">
        <x:v>IA %</x:v>
      </x:c>
      <x:c r="I4" s="7" t="str">
        <x:v>Composite /100</x:v>
      </x:c>
      <x:c r="J4" s="7" t="str">
        <x:v>Model band</x:v>
      </x:c>
      <x:c r="K4" s="7" t="str">
        <x:v>Teacher predicted 1–7</x:v>
      </x:c>
      <x:c r="L4" s="7" t="str">
        <x:v>Teacher rationale</x:v>
      </x:c>
      <x:c r="M4" s="7" t="str">
        <x:v>Review status</x:v>
      </x:c>
    </x:row>
    <x:row r="5" ht="58" customHeight="1">
      <x:c r="A5" s="11" t="str"/>
      <x:c r="B5" s="11" t="str"/>
      <x:c r="C5" s="9" t="str">
        <x:f>IF(A5="","",COUNTIFS('Evidence Log'!$B$5:$B$304,A5,'Evidence Log'!$D$5:$D$304,"P1",'Evidence Log'!$R$5:$R$304,"Yes"))</x:f>
      </x:c>
      <x:c r="D5" s="15" t="str">
        <x:f>IF(OR(A5="",C5=0),"",SUMIFS('Evidence Log'!$P$5:$P$304,'Evidence Log'!$B$5:$B$304,A5,'Evidence Log'!$D$5:$D$304,"P1",'Evidence Log'!$R$5:$R$304,"Yes")/C5)</x:f>
      </x:c>
      <x:c r="E5" s="9" t="str">
        <x:f>IF(A5="","",COUNTIFS('Evidence Log'!$B$5:$B$304,A5,'Evidence Log'!$D$5:$D$304,"P2",'Evidence Log'!$R$5:$R$304,"Yes"))</x:f>
      </x:c>
      <x:c r="F5" s="15" t="str">
        <x:f>IF(OR(A5="",E5=0),"",SUMIFS('Evidence Log'!$P$5:$P$304,'Evidence Log'!$B$5:$B$304,A5,'Evidence Log'!$D$5:$D$304,"P2",'Evidence Log'!$R$5:$R$304,"Yes")/E5)</x:f>
      </x:c>
      <x:c r="G5" s="9" t="str">
        <x:f>IF(A5="","",COUNTIFS('Evidence Log'!$B$5:$B$304,A5,'Evidence Log'!$D$5:$D$304,"IA",'Evidence Log'!$R$5:$R$304,"Yes"))</x:f>
      </x:c>
      <x:c r="H5" s="15" t="str">
        <x:f>IF(OR(A5="",G5=0),"",SUMIFS('Evidence Log'!$P$5:$P$304,'Evidence Log'!$B$5:$B$304,A5,'Evidence Log'!$D$5:$D$304,"IA",'Evidence Log'!$R$5:$R$304,"Yes")/G5)</x:f>
      </x:c>
      <x:c r="I5" s="17" t="str">
        <x:f>IF(A5="","",IF(AND('Rules'!$B$30="Rules valid",COUNTIF($A$5:$A$34,A5)=1,C5&gt;='Rules'!$B$7,C5&lt;='Rules'!$B$8,E5&gt;='Rules'!$B$7,E5&lt;='Rules'!$B$8,G5=1),100*(D5*'Rules'!$B$9+F5*'Rules'!$B$10+H5*'Rules'!$B$11),""))</x:f>
      </x:c>
      <x:c r="J5" s="9" t="str">
        <x:f>IF(NOT(ISNUMBER(I5)),"",IF('Rules'!$B$29="Verified reference",LOOKUP(I5,'Rules'!$B$21:$B$27,'Rules'!$A$21:$A$27),"Boundary unset"))</x:f>
      </x:c>
      <x:c r="K5" s="11" t="str"/>
      <x:c r="L5" s="11" t="str"/>
      <x:c r="M5" s="9" t="str">
        <x:f>IF(A5="","",IF(COUNTIF($A$5:$A$34,A5)&gt;1,"Duplicate student ID",IF('Rules'!$B$30&lt;&gt;"Rules valid","Review rules",IF(OR(C5&gt;'Rules'!$B$8,E5&gt;'Rules'!$B$8,G5&gt;1),"Review selected sample",IF(AND(K5&lt;&gt;"",OR(NOT(ISNUMBER(K5)),K5&lt;1,K5&gt;7,MOD(N(K5),1)&lt;&gt;0)),"Invalid teacher grade",IF(AND(K5&lt;&gt;"",L5=""),"Teacher rationale missing",IF(NOT(ISNUMBER(I5)),"Insufficient sample",IF(K5&lt;&gt;"","Teacher judgement recorded",IF(J5="Boundary unset","Set boundary reference","Teacher review needed")))))))))</x:f>
      </x:c>
    </x:row>
    <x:row r="6" ht="58" customHeight="1">
      <x:c r="A6" s="11" t="str"/>
      <x:c r="B6" s="11" t="str"/>
      <x:c r="C6" s="10" t="str">
        <x:f>IF(A6="","",COUNTIFS('Evidence Log'!$B$5:$B$304,A6,'Evidence Log'!$D$5:$D$304,"P1",'Evidence Log'!$R$5:$R$304,"Yes"))</x:f>
      </x:c>
      <x:c r="D6" s="16" t="str">
        <x:f>IF(OR(A6="",C6=0),"",SUMIFS('Evidence Log'!$P$5:$P$304,'Evidence Log'!$B$5:$B$304,A6,'Evidence Log'!$D$5:$D$304,"P1",'Evidence Log'!$R$5:$R$304,"Yes")/C6)</x:f>
      </x:c>
      <x:c r="E6" s="10" t="str">
        <x:f>IF(A6="","",COUNTIFS('Evidence Log'!$B$5:$B$304,A6,'Evidence Log'!$D$5:$D$304,"P2",'Evidence Log'!$R$5:$R$304,"Yes"))</x:f>
      </x:c>
      <x:c r="F6" s="16" t="str">
        <x:f>IF(OR(A6="",E6=0),"",SUMIFS('Evidence Log'!$P$5:$P$304,'Evidence Log'!$B$5:$B$304,A6,'Evidence Log'!$D$5:$D$304,"P2",'Evidence Log'!$R$5:$R$304,"Yes")/E6)</x:f>
      </x:c>
      <x:c r="G6" s="10" t="str">
        <x:f>IF(A6="","",COUNTIFS('Evidence Log'!$B$5:$B$304,A6,'Evidence Log'!$D$5:$D$304,"IA",'Evidence Log'!$R$5:$R$304,"Yes"))</x:f>
      </x:c>
      <x:c r="H6" s="16" t="str">
        <x:f>IF(OR(A6="",G6=0),"",SUMIFS('Evidence Log'!$P$5:$P$304,'Evidence Log'!$B$5:$B$304,A6,'Evidence Log'!$D$5:$D$304,"IA",'Evidence Log'!$R$5:$R$304,"Yes")/G6)</x:f>
      </x:c>
      <x:c r="I6" s="18" t="str">
        <x:f>IF(A6="","",IF(AND('Rules'!$B$30="Rules valid",COUNTIF($A$5:$A$34,A6)=1,C6&gt;='Rules'!$B$7,C6&lt;='Rules'!$B$8,E6&gt;='Rules'!$B$7,E6&lt;='Rules'!$B$8,G6=1),100*(D6*'Rules'!$B$9+F6*'Rules'!$B$10+H6*'Rules'!$B$11),""))</x:f>
      </x:c>
      <x:c r="J6" s="10" t="str">
        <x:f>IF(NOT(ISNUMBER(I6)),"",IF('Rules'!$B$29="Verified reference",LOOKUP(I6,'Rules'!$B$21:$B$27,'Rules'!$A$21:$A$27),"Boundary unset"))</x:f>
      </x:c>
      <x:c r="K6" s="11" t="str"/>
      <x:c r="L6" s="11" t="str"/>
      <x:c r="M6" s="10" t="str">
        <x:f>IF(A6="","",IF(COUNTIF($A$5:$A$34,A6)&gt;1,"Duplicate student ID",IF('Rules'!$B$30&lt;&gt;"Rules valid","Review rules",IF(OR(C6&gt;'Rules'!$B$8,E6&gt;'Rules'!$B$8,G6&gt;1),"Review selected sample",IF(AND(K6&lt;&gt;"",OR(NOT(ISNUMBER(K6)),K6&lt;1,K6&gt;7,MOD(N(K6),1)&lt;&gt;0)),"Invalid teacher grade",IF(AND(K6&lt;&gt;"",L6=""),"Teacher rationale missing",IF(NOT(ISNUMBER(I6)),"Insufficient sample",IF(K6&lt;&gt;"","Teacher judgement recorded",IF(J6="Boundary unset","Set boundary reference","Teacher review needed")))))))))</x:f>
      </x:c>
    </x:row>
    <x:row r="7" ht="58" customHeight="1">
      <x:c r="A7" s="11" t="str"/>
      <x:c r="B7" s="11" t="str"/>
      <x:c r="C7" s="9" t="str">
        <x:f>IF(A7="","",COUNTIFS('Evidence Log'!$B$5:$B$304,A7,'Evidence Log'!$D$5:$D$304,"P1",'Evidence Log'!$R$5:$R$304,"Yes"))</x:f>
      </x:c>
      <x:c r="D7" s="15" t="str">
        <x:f>IF(OR(A7="",C7=0),"",SUMIFS('Evidence Log'!$P$5:$P$304,'Evidence Log'!$B$5:$B$304,A7,'Evidence Log'!$D$5:$D$304,"P1",'Evidence Log'!$R$5:$R$304,"Yes")/C7)</x:f>
      </x:c>
      <x:c r="E7" s="9" t="str">
        <x:f>IF(A7="","",COUNTIFS('Evidence Log'!$B$5:$B$304,A7,'Evidence Log'!$D$5:$D$304,"P2",'Evidence Log'!$R$5:$R$304,"Yes"))</x:f>
      </x:c>
      <x:c r="F7" s="15" t="str">
        <x:f>IF(OR(A7="",E7=0),"",SUMIFS('Evidence Log'!$P$5:$P$304,'Evidence Log'!$B$5:$B$304,A7,'Evidence Log'!$D$5:$D$304,"P2",'Evidence Log'!$R$5:$R$304,"Yes")/E7)</x:f>
      </x:c>
      <x:c r="G7" s="9" t="str">
        <x:f>IF(A7="","",COUNTIFS('Evidence Log'!$B$5:$B$304,A7,'Evidence Log'!$D$5:$D$304,"IA",'Evidence Log'!$R$5:$R$304,"Yes"))</x:f>
      </x:c>
      <x:c r="H7" s="15" t="str">
        <x:f>IF(OR(A7="",G7=0),"",SUMIFS('Evidence Log'!$P$5:$P$304,'Evidence Log'!$B$5:$B$304,A7,'Evidence Log'!$D$5:$D$304,"IA",'Evidence Log'!$R$5:$R$304,"Yes")/G7)</x:f>
      </x:c>
      <x:c r="I7" s="17" t="str">
        <x:f>IF(A7="","",IF(AND('Rules'!$B$30="Rules valid",COUNTIF($A$5:$A$34,A7)=1,C7&gt;='Rules'!$B$7,C7&lt;='Rules'!$B$8,E7&gt;='Rules'!$B$7,E7&lt;='Rules'!$B$8,G7=1),100*(D7*'Rules'!$B$9+F7*'Rules'!$B$10+H7*'Rules'!$B$11),""))</x:f>
      </x:c>
      <x:c r="J7" s="9" t="str">
        <x:f>IF(NOT(ISNUMBER(I7)),"",IF('Rules'!$B$29="Verified reference",LOOKUP(I7,'Rules'!$B$21:$B$27,'Rules'!$A$21:$A$27),"Boundary unset"))</x:f>
      </x:c>
      <x:c r="K7" s="11" t="str"/>
      <x:c r="L7" s="11" t="str"/>
      <x:c r="M7" s="9" t="str">
        <x:f>IF(A7="","",IF(COUNTIF($A$5:$A$34,A7)&gt;1,"Duplicate student ID",IF('Rules'!$B$30&lt;&gt;"Rules valid","Review rules",IF(OR(C7&gt;'Rules'!$B$8,E7&gt;'Rules'!$B$8,G7&gt;1),"Review selected sample",IF(AND(K7&lt;&gt;"",OR(NOT(ISNUMBER(K7)),K7&lt;1,K7&gt;7,MOD(N(K7),1)&lt;&gt;0)),"Invalid teacher grade",IF(AND(K7&lt;&gt;"",L7=""),"Teacher rationale missing",IF(NOT(ISNUMBER(I7)),"Insufficient sample",IF(K7&lt;&gt;"","Teacher judgement recorded",IF(J7="Boundary unset","Set boundary reference","Teacher review needed")))))))))</x:f>
      </x:c>
    </x:row>
    <x:row r="8" ht="58" customHeight="1">
      <x:c r="A8" s="11" t="str"/>
      <x:c r="B8" s="11" t="str"/>
      <x:c r="C8" s="10" t="str">
        <x:f>IF(A8="","",COUNTIFS('Evidence Log'!$B$5:$B$304,A8,'Evidence Log'!$D$5:$D$304,"P1",'Evidence Log'!$R$5:$R$304,"Yes"))</x:f>
      </x:c>
      <x:c r="D8" s="16" t="str">
        <x:f>IF(OR(A8="",C8=0),"",SUMIFS('Evidence Log'!$P$5:$P$304,'Evidence Log'!$B$5:$B$304,A8,'Evidence Log'!$D$5:$D$304,"P1",'Evidence Log'!$R$5:$R$304,"Yes")/C8)</x:f>
      </x:c>
      <x:c r="E8" s="10" t="str">
        <x:f>IF(A8="","",COUNTIFS('Evidence Log'!$B$5:$B$304,A8,'Evidence Log'!$D$5:$D$304,"P2",'Evidence Log'!$R$5:$R$304,"Yes"))</x:f>
      </x:c>
      <x:c r="F8" s="16" t="str">
        <x:f>IF(OR(A8="",E8=0),"",SUMIFS('Evidence Log'!$P$5:$P$304,'Evidence Log'!$B$5:$B$304,A8,'Evidence Log'!$D$5:$D$304,"P2",'Evidence Log'!$R$5:$R$304,"Yes")/E8)</x:f>
      </x:c>
      <x:c r="G8" s="10" t="str">
        <x:f>IF(A8="","",COUNTIFS('Evidence Log'!$B$5:$B$304,A8,'Evidence Log'!$D$5:$D$304,"IA",'Evidence Log'!$R$5:$R$304,"Yes"))</x:f>
      </x:c>
      <x:c r="H8" s="16" t="str">
        <x:f>IF(OR(A8="",G8=0),"",SUMIFS('Evidence Log'!$P$5:$P$304,'Evidence Log'!$B$5:$B$304,A8,'Evidence Log'!$D$5:$D$304,"IA",'Evidence Log'!$R$5:$R$304,"Yes")/G8)</x:f>
      </x:c>
      <x:c r="I8" s="18" t="str">
        <x:f>IF(A8="","",IF(AND('Rules'!$B$30="Rules valid",COUNTIF($A$5:$A$34,A8)=1,C8&gt;='Rules'!$B$7,C8&lt;='Rules'!$B$8,E8&gt;='Rules'!$B$7,E8&lt;='Rules'!$B$8,G8=1),100*(D8*'Rules'!$B$9+F8*'Rules'!$B$10+H8*'Rules'!$B$11),""))</x:f>
      </x:c>
      <x:c r="J8" s="10" t="str">
        <x:f>IF(NOT(ISNUMBER(I8)),"",IF('Rules'!$B$29="Verified reference",LOOKUP(I8,'Rules'!$B$21:$B$27,'Rules'!$A$21:$A$27),"Boundary unset"))</x:f>
      </x:c>
      <x:c r="K8" s="11" t="str"/>
      <x:c r="L8" s="11" t="str"/>
      <x:c r="M8" s="10" t="str">
        <x:f>IF(A8="","",IF(COUNTIF($A$5:$A$34,A8)&gt;1,"Duplicate student ID",IF('Rules'!$B$30&lt;&gt;"Rules valid","Review rules",IF(OR(C8&gt;'Rules'!$B$8,E8&gt;'Rules'!$B$8,G8&gt;1),"Review selected sample",IF(AND(K8&lt;&gt;"",OR(NOT(ISNUMBER(K8)),K8&lt;1,K8&gt;7,MOD(N(K8),1)&lt;&gt;0)),"Invalid teacher grade",IF(AND(K8&lt;&gt;"",L8=""),"Teacher rationale missing",IF(NOT(ISNUMBER(I8)),"Insufficient sample",IF(K8&lt;&gt;"","Teacher judgement recorded",IF(J8="Boundary unset","Set boundary reference","Teacher review needed")))))))))</x:f>
      </x:c>
    </x:row>
    <x:row r="9" ht="58" customHeight="1">
      <x:c r="A9" s="11" t="str"/>
      <x:c r="B9" s="11" t="str"/>
      <x:c r="C9" s="9" t="str">
        <x:f>IF(A9="","",COUNTIFS('Evidence Log'!$B$5:$B$304,A9,'Evidence Log'!$D$5:$D$304,"P1",'Evidence Log'!$R$5:$R$304,"Yes"))</x:f>
      </x:c>
      <x:c r="D9" s="15" t="str">
        <x:f>IF(OR(A9="",C9=0),"",SUMIFS('Evidence Log'!$P$5:$P$304,'Evidence Log'!$B$5:$B$304,A9,'Evidence Log'!$D$5:$D$304,"P1",'Evidence Log'!$R$5:$R$304,"Yes")/C9)</x:f>
      </x:c>
      <x:c r="E9" s="9" t="str">
        <x:f>IF(A9="","",COUNTIFS('Evidence Log'!$B$5:$B$304,A9,'Evidence Log'!$D$5:$D$304,"P2",'Evidence Log'!$R$5:$R$304,"Yes"))</x:f>
      </x:c>
      <x:c r="F9" s="15" t="str">
        <x:f>IF(OR(A9="",E9=0),"",SUMIFS('Evidence Log'!$P$5:$P$304,'Evidence Log'!$B$5:$B$304,A9,'Evidence Log'!$D$5:$D$304,"P2",'Evidence Log'!$R$5:$R$304,"Yes")/E9)</x:f>
      </x:c>
      <x:c r="G9" s="9" t="str">
        <x:f>IF(A9="","",COUNTIFS('Evidence Log'!$B$5:$B$304,A9,'Evidence Log'!$D$5:$D$304,"IA",'Evidence Log'!$R$5:$R$304,"Yes"))</x:f>
      </x:c>
      <x:c r="H9" s="15" t="str">
        <x:f>IF(OR(A9="",G9=0),"",SUMIFS('Evidence Log'!$P$5:$P$304,'Evidence Log'!$B$5:$B$304,A9,'Evidence Log'!$D$5:$D$304,"IA",'Evidence Log'!$R$5:$R$304,"Yes")/G9)</x:f>
      </x:c>
      <x:c r="I9" s="17" t="str">
        <x:f>IF(A9="","",IF(AND('Rules'!$B$30="Rules valid",COUNTIF($A$5:$A$34,A9)=1,C9&gt;='Rules'!$B$7,C9&lt;='Rules'!$B$8,E9&gt;='Rules'!$B$7,E9&lt;='Rules'!$B$8,G9=1),100*(D9*'Rules'!$B$9+F9*'Rules'!$B$10+H9*'Rules'!$B$11),""))</x:f>
      </x:c>
      <x:c r="J9" s="9" t="str">
        <x:f>IF(NOT(ISNUMBER(I9)),"",IF('Rules'!$B$29="Verified reference",LOOKUP(I9,'Rules'!$B$21:$B$27,'Rules'!$A$21:$A$27),"Boundary unset"))</x:f>
      </x:c>
      <x:c r="K9" s="11" t="str"/>
      <x:c r="L9" s="11" t="str"/>
      <x:c r="M9" s="9" t="str">
        <x:f>IF(A9="","",IF(COUNTIF($A$5:$A$34,A9)&gt;1,"Duplicate student ID",IF('Rules'!$B$30&lt;&gt;"Rules valid","Review rules",IF(OR(C9&gt;'Rules'!$B$8,E9&gt;'Rules'!$B$8,G9&gt;1),"Review selected sample",IF(AND(K9&lt;&gt;"",OR(NOT(ISNUMBER(K9)),K9&lt;1,K9&gt;7,MOD(N(K9),1)&lt;&gt;0)),"Invalid teacher grade",IF(AND(K9&lt;&gt;"",L9=""),"Teacher rationale missing",IF(NOT(ISNUMBER(I9)),"Insufficient sample",IF(K9&lt;&gt;"","Teacher judgement recorded",IF(J9="Boundary unset","Set boundary reference","Teacher review needed")))))))))</x:f>
      </x:c>
    </x:row>
    <x:row r="10" ht="58" customHeight="1">
      <x:c r="A10" s="11" t="str"/>
      <x:c r="B10" s="11" t="str"/>
      <x:c r="C10" s="10" t="str">
        <x:f>IF(A10="","",COUNTIFS('Evidence Log'!$B$5:$B$304,A10,'Evidence Log'!$D$5:$D$304,"P1",'Evidence Log'!$R$5:$R$304,"Yes"))</x:f>
      </x:c>
      <x:c r="D10" s="16" t="str">
        <x:f>IF(OR(A10="",C10=0),"",SUMIFS('Evidence Log'!$P$5:$P$304,'Evidence Log'!$B$5:$B$304,A10,'Evidence Log'!$D$5:$D$304,"P1",'Evidence Log'!$R$5:$R$304,"Yes")/C10)</x:f>
      </x:c>
      <x:c r="E10" s="10" t="str">
        <x:f>IF(A10="","",COUNTIFS('Evidence Log'!$B$5:$B$304,A10,'Evidence Log'!$D$5:$D$304,"P2",'Evidence Log'!$R$5:$R$304,"Yes"))</x:f>
      </x:c>
      <x:c r="F10" s="16" t="str">
        <x:f>IF(OR(A10="",E10=0),"",SUMIFS('Evidence Log'!$P$5:$P$304,'Evidence Log'!$B$5:$B$304,A10,'Evidence Log'!$D$5:$D$304,"P2",'Evidence Log'!$R$5:$R$304,"Yes")/E10)</x:f>
      </x:c>
      <x:c r="G10" s="10" t="str">
        <x:f>IF(A10="","",COUNTIFS('Evidence Log'!$B$5:$B$304,A10,'Evidence Log'!$D$5:$D$304,"IA",'Evidence Log'!$R$5:$R$304,"Yes"))</x:f>
      </x:c>
      <x:c r="H10" s="16" t="str">
        <x:f>IF(OR(A10="",G10=0),"",SUMIFS('Evidence Log'!$P$5:$P$304,'Evidence Log'!$B$5:$B$304,A10,'Evidence Log'!$D$5:$D$304,"IA",'Evidence Log'!$R$5:$R$304,"Yes")/G10)</x:f>
      </x:c>
      <x:c r="I10" s="18" t="str">
        <x:f>IF(A10="","",IF(AND('Rules'!$B$30="Rules valid",COUNTIF($A$5:$A$34,A10)=1,C10&gt;='Rules'!$B$7,C10&lt;='Rules'!$B$8,E10&gt;='Rules'!$B$7,E10&lt;='Rules'!$B$8,G10=1),100*(D10*'Rules'!$B$9+F10*'Rules'!$B$10+H10*'Rules'!$B$11),""))</x:f>
      </x:c>
      <x:c r="J10" s="10" t="str">
        <x:f>IF(NOT(ISNUMBER(I10)),"",IF('Rules'!$B$29="Verified reference",LOOKUP(I10,'Rules'!$B$21:$B$27,'Rules'!$A$21:$A$27),"Boundary unset"))</x:f>
      </x:c>
      <x:c r="K10" s="11" t="str"/>
      <x:c r="L10" s="11" t="str"/>
      <x:c r="M10" s="10" t="str">
        <x:f>IF(A10="","",IF(COUNTIF($A$5:$A$34,A10)&gt;1,"Duplicate student ID",IF('Rules'!$B$30&lt;&gt;"Rules valid","Review rules",IF(OR(C10&gt;'Rules'!$B$8,E10&gt;'Rules'!$B$8,G10&gt;1),"Review selected sample",IF(AND(K10&lt;&gt;"",OR(NOT(ISNUMBER(K10)),K10&lt;1,K10&gt;7,MOD(N(K10),1)&lt;&gt;0)),"Invalid teacher grade",IF(AND(K10&lt;&gt;"",L10=""),"Teacher rationale missing",IF(NOT(ISNUMBER(I10)),"Insufficient sample",IF(K10&lt;&gt;"","Teacher judgement recorded",IF(J10="Boundary unset","Set boundary reference","Teacher review needed")))))))))</x:f>
      </x:c>
    </x:row>
    <x:row r="11" ht="58" customHeight="1">
      <x:c r="A11" s="11" t="str"/>
      <x:c r="B11" s="11" t="str"/>
      <x:c r="C11" s="9" t="str">
        <x:f>IF(A11="","",COUNTIFS('Evidence Log'!$B$5:$B$304,A11,'Evidence Log'!$D$5:$D$304,"P1",'Evidence Log'!$R$5:$R$304,"Yes"))</x:f>
      </x:c>
      <x:c r="D11" s="15" t="str">
        <x:f>IF(OR(A11="",C11=0),"",SUMIFS('Evidence Log'!$P$5:$P$304,'Evidence Log'!$B$5:$B$304,A11,'Evidence Log'!$D$5:$D$304,"P1",'Evidence Log'!$R$5:$R$304,"Yes")/C11)</x:f>
      </x:c>
      <x:c r="E11" s="9" t="str">
        <x:f>IF(A11="","",COUNTIFS('Evidence Log'!$B$5:$B$304,A11,'Evidence Log'!$D$5:$D$304,"P2",'Evidence Log'!$R$5:$R$304,"Yes"))</x:f>
      </x:c>
      <x:c r="F11" s="15" t="str">
        <x:f>IF(OR(A11="",E11=0),"",SUMIFS('Evidence Log'!$P$5:$P$304,'Evidence Log'!$B$5:$B$304,A11,'Evidence Log'!$D$5:$D$304,"P2",'Evidence Log'!$R$5:$R$304,"Yes")/E11)</x:f>
      </x:c>
      <x:c r="G11" s="9" t="str">
        <x:f>IF(A11="","",COUNTIFS('Evidence Log'!$B$5:$B$304,A11,'Evidence Log'!$D$5:$D$304,"IA",'Evidence Log'!$R$5:$R$304,"Yes"))</x:f>
      </x:c>
      <x:c r="H11" s="15" t="str">
        <x:f>IF(OR(A11="",G11=0),"",SUMIFS('Evidence Log'!$P$5:$P$304,'Evidence Log'!$B$5:$B$304,A11,'Evidence Log'!$D$5:$D$304,"IA",'Evidence Log'!$R$5:$R$304,"Yes")/G11)</x:f>
      </x:c>
      <x:c r="I11" s="17" t="str">
        <x:f>IF(A11="","",IF(AND('Rules'!$B$30="Rules valid",COUNTIF($A$5:$A$34,A11)=1,C11&gt;='Rules'!$B$7,C11&lt;='Rules'!$B$8,E11&gt;='Rules'!$B$7,E11&lt;='Rules'!$B$8,G11=1),100*(D11*'Rules'!$B$9+F11*'Rules'!$B$10+H11*'Rules'!$B$11),""))</x:f>
      </x:c>
      <x:c r="J11" s="9" t="str">
        <x:f>IF(NOT(ISNUMBER(I11)),"",IF('Rules'!$B$29="Verified reference",LOOKUP(I11,'Rules'!$B$21:$B$27,'Rules'!$A$21:$A$27),"Boundary unset"))</x:f>
      </x:c>
      <x:c r="K11" s="11" t="str"/>
      <x:c r="L11" s="11" t="str"/>
      <x:c r="M11" s="9" t="str">
        <x:f>IF(A11="","",IF(COUNTIF($A$5:$A$34,A11)&gt;1,"Duplicate student ID",IF('Rules'!$B$30&lt;&gt;"Rules valid","Review rules",IF(OR(C11&gt;'Rules'!$B$8,E11&gt;'Rules'!$B$8,G11&gt;1),"Review selected sample",IF(AND(K11&lt;&gt;"",OR(NOT(ISNUMBER(K11)),K11&lt;1,K11&gt;7,MOD(N(K11),1)&lt;&gt;0)),"Invalid teacher grade",IF(AND(K11&lt;&gt;"",L11=""),"Teacher rationale missing",IF(NOT(ISNUMBER(I11)),"Insufficient sample",IF(K11&lt;&gt;"","Teacher judgement recorded",IF(J11="Boundary unset","Set boundary reference","Teacher review needed")))))))))</x:f>
      </x:c>
    </x:row>
    <x:row r="12" ht="58" customHeight="1">
      <x:c r="A12" s="11" t="str"/>
      <x:c r="B12" s="11" t="str"/>
      <x:c r="C12" s="10" t="str">
        <x:f>IF(A12="","",COUNTIFS('Evidence Log'!$B$5:$B$304,A12,'Evidence Log'!$D$5:$D$304,"P1",'Evidence Log'!$R$5:$R$304,"Yes"))</x:f>
      </x:c>
      <x:c r="D12" s="16" t="str">
        <x:f>IF(OR(A12="",C12=0),"",SUMIFS('Evidence Log'!$P$5:$P$304,'Evidence Log'!$B$5:$B$304,A12,'Evidence Log'!$D$5:$D$304,"P1",'Evidence Log'!$R$5:$R$304,"Yes")/C12)</x:f>
      </x:c>
      <x:c r="E12" s="10" t="str">
        <x:f>IF(A12="","",COUNTIFS('Evidence Log'!$B$5:$B$304,A12,'Evidence Log'!$D$5:$D$304,"P2",'Evidence Log'!$R$5:$R$304,"Yes"))</x:f>
      </x:c>
      <x:c r="F12" s="16" t="str">
        <x:f>IF(OR(A12="",E12=0),"",SUMIFS('Evidence Log'!$P$5:$P$304,'Evidence Log'!$B$5:$B$304,A12,'Evidence Log'!$D$5:$D$304,"P2",'Evidence Log'!$R$5:$R$304,"Yes")/E12)</x:f>
      </x:c>
      <x:c r="G12" s="10" t="str">
        <x:f>IF(A12="","",COUNTIFS('Evidence Log'!$B$5:$B$304,A12,'Evidence Log'!$D$5:$D$304,"IA",'Evidence Log'!$R$5:$R$304,"Yes"))</x:f>
      </x:c>
      <x:c r="H12" s="16" t="str">
        <x:f>IF(OR(A12="",G12=0),"",SUMIFS('Evidence Log'!$P$5:$P$304,'Evidence Log'!$B$5:$B$304,A12,'Evidence Log'!$D$5:$D$304,"IA",'Evidence Log'!$R$5:$R$304,"Yes")/G12)</x:f>
      </x:c>
      <x:c r="I12" s="18" t="str">
        <x:f>IF(A12="","",IF(AND('Rules'!$B$30="Rules valid",COUNTIF($A$5:$A$34,A12)=1,C12&gt;='Rules'!$B$7,C12&lt;='Rules'!$B$8,E12&gt;='Rules'!$B$7,E12&lt;='Rules'!$B$8,G12=1),100*(D12*'Rules'!$B$9+F12*'Rules'!$B$10+H12*'Rules'!$B$11),""))</x:f>
      </x:c>
      <x:c r="J12" s="10" t="str">
        <x:f>IF(NOT(ISNUMBER(I12)),"",IF('Rules'!$B$29="Verified reference",LOOKUP(I12,'Rules'!$B$21:$B$27,'Rules'!$A$21:$A$27),"Boundary unset"))</x:f>
      </x:c>
      <x:c r="K12" s="11" t="str"/>
      <x:c r="L12" s="11" t="str"/>
      <x:c r="M12" s="10" t="str">
        <x:f>IF(A12="","",IF(COUNTIF($A$5:$A$34,A12)&gt;1,"Duplicate student ID",IF('Rules'!$B$30&lt;&gt;"Rules valid","Review rules",IF(OR(C12&gt;'Rules'!$B$8,E12&gt;'Rules'!$B$8,G12&gt;1),"Review selected sample",IF(AND(K12&lt;&gt;"",OR(NOT(ISNUMBER(K12)),K12&lt;1,K12&gt;7,MOD(N(K12),1)&lt;&gt;0)),"Invalid teacher grade",IF(AND(K12&lt;&gt;"",L12=""),"Teacher rationale missing",IF(NOT(ISNUMBER(I12)),"Insufficient sample",IF(K12&lt;&gt;"","Teacher judgement recorded",IF(J12="Boundary unset","Set boundary reference","Teacher review needed")))))))))</x:f>
      </x:c>
    </x:row>
    <x:row r="13" ht="58" customHeight="1">
      <x:c r="A13" s="11" t="str"/>
      <x:c r="B13" s="11" t="str"/>
      <x:c r="C13" s="9" t="str">
        <x:f>IF(A13="","",COUNTIFS('Evidence Log'!$B$5:$B$304,A13,'Evidence Log'!$D$5:$D$304,"P1",'Evidence Log'!$R$5:$R$304,"Yes"))</x:f>
      </x:c>
      <x:c r="D13" s="15" t="str">
        <x:f>IF(OR(A13="",C13=0),"",SUMIFS('Evidence Log'!$P$5:$P$304,'Evidence Log'!$B$5:$B$304,A13,'Evidence Log'!$D$5:$D$304,"P1",'Evidence Log'!$R$5:$R$304,"Yes")/C13)</x:f>
      </x:c>
      <x:c r="E13" s="9" t="str">
        <x:f>IF(A13="","",COUNTIFS('Evidence Log'!$B$5:$B$304,A13,'Evidence Log'!$D$5:$D$304,"P2",'Evidence Log'!$R$5:$R$304,"Yes"))</x:f>
      </x:c>
      <x:c r="F13" s="15" t="str">
        <x:f>IF(OR(A13="",E13=0),"",SUMIFS('Evidence Log'!$P$5:$P$304,'Evidence Log'!$B$5:$B$304,A13,'Evidence Log'!$D$5:$D$304,"P2",'Evidence Log'!$R$5:$R$304,"Yes")/E13)</x:f>
      </x:c>
      <x:c r="G13" s="9" t="str">
        <x:f>IF(A13="","",COUNTIFS('Evidence Log'!$B$5:$B$304,A13,'Evidence Log'!$D$5:$D$304,"IA",'Evidence Log'!$R$5:$R$304,"Yes"))</x:f>
      </x:c>
      <x:c r="H13" s="15" t="str">
        <x:f>IF(OR(A13="",G13=0),"",SUMIFS('Evidence Log'!$P$5:$P$304,'Evidence Log'!$B$5:$B$304,A13,'Evidence Log'!$D$5:$D$304,"IA",'Evidence Log'!$R$5:$R$304,"Yes")/G13)</x:f>
      </x:c>
      <x:c r="I13" s="17" t="str">
        <x:f>IF(A13="","",IF(AND('Rules'!$B$30="Rules valid",COUNTIF($A$5:$A$34,A13)=1,C13&gt;='Rules'!$B$7,C13&lt;='Rules'!$B$8,E13&gt;='Rules'!$B$7,E13&lt;='Rules'!$B$8,G13=1),100*(D13*'Rules'!$B$9+F13*'Rules'!$B$10+H13*'Rules'!$B$11),""))</x:f>
      </x:c>
      <x:c r="J13" s="9" t="str">
        <x:f>IF(NOT(ISNUMBER(I13)),"",IF('Rules'!$B$29="Verified reference",LOOKUP(I13,'Rules'!$B$21:$B$27,'Rules'!$A$21:$A$27),"Boundary unset"))</x:f>
      </x:c>
      <x:c r="K13" s="11" t="str"/>
      <x:c r="L13" s="11" t="str"/>
      <x:c r="M13" s="9" t="str">
        <x:f>IF(A13="","",IF(COUNTIF($A$5:$A$34,A13)&gt;1,"Duplicate student ID",IF('Rules'!$B$30&lt;&gt;"Rules valid","Review rules",IF(OR(C13&gt;'Rules'!$B$8,E13&gt;'Rules'!$B$8,G13&gt;1),"Review selected sample",IF(AND(K13&lt;&gt;"",OR(NOT(ISNUMBER(K13)),K13&lt;1,K13&gt;7,MOD(N(K13),1)&lt;&gt;0)),"Invalid teacher grade",IF(AND(K13&lt;&gt;"",L13=""),"Teacher rationale missing",IF(NOT(ISNUMBER(I13)),"Insufficient sample",IF(K13&lt;&gt;"","Teacher judgement recorded",IF(J13="Boundary unset","Set boundary reference","Teacher review needed")))))))))</x:f>
      </x:c>
    </x:row>
    <x:row r="14" ht="58" customHeight="1">
      <x:c r="A14" s="11" t="str"/>
      <x:c r="B14" s="11" t="str"/>
      <x:c r="C14" s="10" t="str">
        <x:f>IF(A14="","",COUNTIFS('Evidence Log'!$B$5:$B$304,A14,'Evidence Log'!$D$5:$D$304,"P1",'Evidence Log'!$R$5:$R$304,"Yes"))</x:f>
      </x:c>
      <x:c r="D14" s="16" t="str">
        <x:f>IF(OR(A14="",C14=0),"",SUMIFS('Evidence Log'!$P$5:$P$304,'Evidence Log'!$B$5:$B$304,A14,'Evidence Log'!$D$5:$D$304,"P1",'Evidence Log'!$R$5:$R$304,"Yes")/C14)</x:f>
      </x:c>
      <x:c r="E14" s="10" t="str">
        <x:f>IF(A14="","",COUNTIFS('Evidence Log'!$B$5:$B$304,A14,'Evidence Log'!$D$5:$D$304,"P2",'Evidence Log'!$R$5:$R$304,"Yes"))</x:f>
      </x:c>
      <x:c r="F14" s="16" t="str">
        <x:f>IF(OR(A14="",E14=0),"",SUMIFS('Evidence Log'!$P$5:$P$304,'Evidence Log'!$B$5:$B$304,A14,'Evidence Log'!$D$5:$D$304,"P2",'Evidence Log'!$R$5:$R$304,"Yes")/E14)</x:f>
      </x:c>
      <x:c r="G14" s="10" t="str">
        <x:f>IF(A14="","",COUNTIFS('Evidence Log'!$B$5:$B$304,A14,'Evidence Log'!$D$5:$D$304,"IA",'Evidence Log'!$R$5:$R$304,"Yes"))</x:f>
      </x:c>
      <x:c r="H14" s="16" t="str">
        <x:f>IF(OR(A14="",G14=0),"",SUMIFS('Evidence Log'!$P$5:$P$304,'Evidence Log'!$B$5:$B$304,A14,'Evidence Log'!$D$5:$D$304,"IA",'Evidence Log'!$R$5:$R$304,"Yes")/G14)</x:f>
      </x:c>
      <x:c r="I14" s="18" t="str">
        <x:f>IF(A14="","",IF(AND('Rules'!$B$30="Rules valid",COUNTIF($A$5:$A$34,A14)=1,C14&gt;='Rules'!$B$7,C14&lt;='Rules'!$B$8,E14&gt;='Rules'!$B$7,E14&lt;='Rules'!$B$8,G14=1),100*(D14*'Rules'!$B$9+F14*'Rules'!$B$10+H14*'Rules'!$B$11),""))</x:f>
      </x:c>
      <x:c r="J14" s="10" t="str">
        <x:f>IF(NOT(ISNUMBER(I14)),"",IF('Rules'!$B$29="Verified reference",LOOKUP(I14,'Rules'!$B$21:$B$27,'Rules'!$A$21:$A$27),"Boundary unset"))</x:f>
      </x:c>
      <x:c r="K14" s="11" t="str"/>
      <x:c r="L14" s="11" t="str"/>
      <x:c r="M14" s="10" t="str">
        <x:f>IF(A14="","",IF(COUNTIF($A$5:$A$34,A14)&gt;1,"Duplicate student ID",IF('Rules'!$B$30&lt;&gt;"Rules valid","Review rules",IF(OR(C14&gt;'Rules'!$B$8,E14&gt;'Rules'!$B$8,G14&gt;1),"Review selected sample",IF(AND(K14&lt;&gt;"",OR(NOT(ISNUMBER(K14)),K14&lt;1,K14&gt;7,MOD(N(K14),1)&lt;&gt;0)),"Invalid teacher grade",IF(AND(K14&lt;&gt;"",L14=""),"Teacher rationale missing",IF(NOT(ISNUMBER(I14)),"Insufficient sample",IF(K14&lt;&gt;"","Teacher judgement recorded",IF(J14="Boundary unset","Set boundary reference","Teacher review needed")))))))))</x:f>
      </x:c>
    </x:row>
    <x:row r="15" ht="58" customHeight="1">
      <x:c r="A15" s="11" t="str"/>
      <x:c r="B15" s="11" t="str"/>
      <x:c r="C15" s="9" t="str">
        <x:f>IF(A15="","",COUNTIFS('Evidence Log'!$B$5:$B$304,A15,'Evidence Log'!$D$5:$D$304,"P1",'Evidence Log'!$R$5:$R$304,"Yes"))</x:f>
      </x:c>
      <x:c r="D15" s="15" t="str">
        <x:f>IF(OR(A15="",C15=0),"",SUMIFS('Evidence Log'!$P$5:$P$304,'Evidence Log'!$B$5:$B$304,A15,'Evidence Log'!$D$5:$D$304,"P1",'Evidence Log'!$R$5:$R$304,"Yes")/C15)</x:f>
      </x:c>
      <x:c r="E15" s="9" t="str">
        <x:f>IF(A15="","",COUNTIFS('Evidence Log'!$B$5:$B$304,A15,'Evidence Log'!$D$5:$D$304,"P2",'Evidence Log'!$R$5:$R$304,"Yes"))</x:f>
      </x:c>
      <x:c r="F15" s="15" t="str">
        <x:f>IF(OR(A15="",E15=0),"",SUMIFS('Evidence Log'!$P$5:$P$304,'Evidence Log'!$B$5:$B$304,A15,'Evidence Log'!$D$5:$D$304,"P2",'Evidence Log'!$R$5:$R$304,"Yes")/E15)</x:f>
      </x:c>
      <x:c r="G15" s="9" t="str">
        <x:f>IF(A15="","",COUNTIFS('Evidence Log'!$B$5:$B$304,A15,'Evidence Log'!$D$5:$D$304,"IA",'Evidence Log'!$R$5:$R$304,"Yes"))</x:f>
      </x:c>
      <x:c r="H15" s="15" t="str">
        <x:f>IF(OR(A15="",G15=0),"",SUMIFS('Evidence Log'!$P$5:$P$304,'Evidence Log'!$B$5:$B$304,A15,'Evidence Log'!$D$5:$D$304,"IA",'Evidence Log'!$R$5:$R$304,"Yes")/G15)</x:f>
      </x:c>
      <x:c r="I15" s="17" t="str">
        <x:f>IF(A15="","",IF(AND('Rules'!$B$30="Rules valid",COUNTIF($A$5:$A$34,A15)=1,C15&gt;='Rules'!$B$7,C15&lt;='Rules'!$B$8,E15&gt;='Rules'!$B$7,E15&lt;='Rules'!$B$8,G15=1),100*(D15*'Rules'!$B$9+F15*'Rules'!$B$10+H15*'Rules'!$B$11),""))</x:f>
      </x:c>
      <x:c r="J15" s="9" t="str">
        <x:f>IF(NOT(ISNUMBER(I15)),"",IF('Rules'!$B$29="Verified reference",LOOKUP(I15,'Rules'!$B$21:$B$27,'Rules'!$A$21:$A$27),"Boundary unset"))</x:f>
      </x:c>
      <x:c r="K15" s="11" t="str"/>
      <x:c r="L15" s="11" t="str"/>
      <x:c r="M15" s="9" t="str">
        <x:f>IF(A15="","",IF(COUNTIF($A$5:$A$34,A15)&gt;1,"Duplicate student ID",IF('Rules'!$B$30&lt;&gt;"Rules valid","Review rules",IF(OR(C15&gt;'Rules'!$B$8,E15&gt;'Rules'!$B$8,G15&gt;1),"Review selected sample",IF(AND(K15&lt;&gt;"",OR(NOT(ISNUMBER(K15)),K15&lt;1,K15&gt;7,MOD(N(K15),1)&lt;&gt;0)),"Invalid teacher grade",IF(AND(K15&lt;&gt;"",L15=""),"Teacher rationale missing",IF(NOT(ISNUMBER(I15)),"Insufficient sample",IF(K15&lt;&gt;"","Teacher judgement recorded",IF(J15="Boundary unset","Set boundary reference","Teacher review needed")))))))))</x:f>
      </x:c>
    </x:row>
    <x:row r="16" ht="58" customHeight="1">
      <x:c r="A16" s="11" t="str"/>
      <x:c r="B16" s="11" t="str"/>
      <x:c r="C16" s="10" t="str">
        <x:f>IF(A16="","",COUNTIFS('Evidence Log'!$B$5:$B$304,A16,'Evidence Log'!$D$5:$D$304,"P1",'Evidence Log'!$R$5:$R$304,"Yes"))</x:f>
      </x:c>
      <x:c r="D16" s="16" t="str">
        <x:f>IF(OR(A16="",C16=0),"",SUMIFS('Evidence Log'!$P$5:$P$304,'Evidence Log'!$B$5:$B$304,A16,'Evidence Log'!$D$5:$D$304,"P1",'Evidence Log'!$R$5:$R$304,"Yes")/C16)</x:f>
      </x:c>
      <x:c r="E16" s="10" t="str">
        <x:f>IF(A16="","",COUNTIFS('Evidence Log'!$B$5:$B$304,A16,'Evidence Log'!$D$5:$D$304,"P2",'Evidence Log'!$R$5:$R$304,"Yes"))</x:f>
      </x:c>
      <x:c r="F16" s="16" t="str">
        <x:f>IF(OR(A16="",E16=0),"",SUMIFS('Evidence Log'!$P$5:$P$304,'Evidence Log'!$B$5:$B$304,A16,'Evidence Log'!$D$5:$D$304,"P2",'Evidence Log'!$R$5:$R$304,"Yes")/E16)</x:f>
      </x:c>
      <x:c r="G16" s="10" t="str">
        <x:f>IF(A16="","",COUNTIFS('Evidence Log'!$B$5:$B$304,A16,'Evidence Log'!$D$5:$D$304,"IA",'Evidence Log'!$R$5:$R$304,"Yes"))</x:f>
      </x:c>
      <x:c r="H16" s="16" t="str">
        <x:f>IF(OR(A16="",G16=0),"",SUMIFS('Evidence Log'!$P$5:$P$304,'Evidence Log'!$B$5:$B$304,A16,'Evidence Log'!$D$5:$D$304,"IA",'Evidence Log'!$R$5:$R$304,"Yes")/G16)</x:f>
      </x:c>
      <x:c r="I16" s="18" t="str">
        <x:f>IF(A16="","",IF(AND('Rules'!$B$30="Rules valid",COUNTIF($A$5:$A$34,A16)=1,C16&gt;='Rules'!$B$7,C16&lt;='Rules'!$B$8,E16&gt;='Rules'!$B$7,E16&lt;='Rules'!$B$8,G16=1),100*(D16*'Rules'!$B$9+F16*'Rules'!$B$10+H16*'Rules'!$B$11),""))</x:f>
      </x:c>
      <x:c r="J16" s="10" t="str">
        <x:f>IF(NOT(ISNUMBER(I16)),"",IF('Rules'!$B$29="Verified reference",LOOKUP(I16,'Rules'!$B$21:$B$27,'Rules'!$A$21:$A$27),"Boundary unset"))</x:f>
      </x:c>
      <x:c r="K16" s="11" t="str"/>
      <x:c r="L16" s="11" t="str"/>
      <x:c r="M16" s="10" t="str">
        <x:f>IF(A16="","",IF(COUNTIF($A$5:$A$34,A16)&gt;1,"Duplicate student ID",IF('Rules'!$B$30&lt;&gt;"Rules valid","Review rules",IF(OR(C16&gt;'Rules'!$B$8,E16&gt;'Rules'!$B$8,G16&gt;1),"Review selected sample",IF(AND(K16&lt;&gt;"",OR(NOT(ISNUMBER(K16)),K16&lt;1,K16&gt;7,MOD(N(K16),1)&lt;&gt;0)),"Invalid teacher grade",IF(AND(K16&lt;&gt;"",L16=""),"Teacher rationale missing",IF(NOT(ISNUMBER(I16)),"Insufficient sample",IF(K16&lt;&gt;"","Teacher judgement recorded",IF(J16="Boundary unset","Set boundary reference","Teacher review needed")))))))))</x:f>
      </x:c>
    </x:row>
    <x:row r="17" ht="58" customHeight="1">
      <x:c r="A17" s="11" t="str"/>
      <x:c r="B17" s="11" t="str"/>
      <x:c r="C17" s="9" t="str">
        <x:f>IF(A17="","",COUNTIFS('Evidence Log'!$B$5:$B$304,A17,'Evidence Log'!$D$5:$D$304,"P1",'Evidence Log'!$R$5:$R$304,"Yes"))</x:f>
      </x:c>
      <x:c r="D17" s="15" t="str">
        <x:f>IF(OR(A17="",C17=0),"",SUMIFS('Evidence Log'!$P$5:$P$304,'Evidence Log'!$B$5:$B$304,A17,'Evidence Log'!$D$5:$D$304,"P1",'Evidence Log'!$R$5:$R$304,"Yes")/C17)</x:f>
      </x:c>
      <x:c r="E17" s="9" t="str">
        <x:f>IF(A17="","",COUNTIFS('Evidence Log'!$B$5:$B$304,A17,'Evidence Log'!$D$5:$D$304,"P2",'Evidence Log'!$R$5:$R$304,"Yes"))</x:f>
      </x:c>
      <x:c r="F17" s="15" t="str">
        <x:f>IF(OR(A17="",E17=0),"",SUMIFS('Evidence Log'!$P$5:$P$304,'Evidence Log'!$B$5:$B$304,A17,'Evidence Log'!$D$5:$D$304,"P2",'Evidence Log'!$R$5:$R$304,"Yes")/E17)</x:f>
      </x:c>
      <x:c r="G17" s="9" t="str">
        <x:f>IF(A17="","",COUNTIFS('Evidence Log'!$B$5:$B$304,A17,'Evidence Log'!$D$5:$D$304,"IA",'Evidence Log'!$R$5:$R$304,"Yes"))</x:f>
      </x:c>
      <x:c r="H17" s="15" t="str">
        <x:f>IF(OR(A17="",G17=0),"",SUMIFS('Evidence Log'!$P$5:$P$304,'Evidence Log'!$B$5:$B$304,A17,'Evidence Log'!$D$5:$D$304,"IA",'Evidence Log'!$R$5:$R$304,"Yes")/G17)</x:f>
      </x:c>
      <x:c r="I17" s="17" t="str">
        <x:f>IF(A17="","",IF(AND('Rules'!$B$30="Rules valid",COUNTIF($A$5:$A$34,A17)=1,C17&gt;='Rules'!$B$7,C17&lt;='Rules'!$B$8,E17&gt;='Rules'!$B$7,E17&lt;='Rules'!$B$8,G17=1),100*(D17*'Rules'!$B$9+F17*'Rules'!$B$10+H17*'Rules'!$B$11),""))</x:f>
      </x:c>
      <x:c r="J17" s="9" t="str">
        <x:f>IF(NOT(ISNUMBER(I17)),"",IF('Rules'!$B$29="Verified reference",LOOKUP(I17,'Rules'!$B$21:$B$27,'Rules'!$A$21:$A$27),"Boundary unset"))</x:f>
      </x:c>
      <x:c r="K17" s="11" t="str"/>
      <x:c r="L17" s="11" t="str"/>
      <x:c r="M17" s="9" t="str">
        <x:f>IF(A17="","",IF(COUNTIF($A$5:$A$34,A17)&gt;1,"Duplicate student ID",IF('Rules'!$B$30&lt;&gt;"Rules valid","Review rules",IF(OR(C17&gt;'Rules'!$B$8,E17&gt;'Rules'!$B$8,G17&gt;1),"Review selected sample",IF(AND(K17&lt;&gt;"",OR(NOT(ISNUMBER(K17)),K17&lt;1,K17&gt;7,MOD(N(K17),1)&lt;&gt;0)),"Invalid teacher grade",IF(AND(K17&lt;&gt;"",L17=""),"Teacher rationale missing",IF(NOT(ISNUMBER(I17)),"Insufficient sample",IF(K17&lt;&gt;"","Teacher judgement recorded",IF(J17="Boundary unset","Set boundary reference","Teacher review needed")))))))))</x:f>
      </x:c>
    </x:row>
    <x:row r="18" ht="58" customHeight="1">
      <x:c r="A18" s="11" t="str"/>
      <x:c r="B18" s="11" t="str"/>
      <x:c r="C18" s="10" t="str">
        <x:f>IF(A18="","",COUNTIFS('Evidence Log'!$B$5:$B$304,A18,'Evidence Log'!$D$5:$D$304,"P1",'Evidence Log'!$R$5:$R$304,"Yes"))</x:f>
      </x:c>
      <x:c r="D18" s="16" t="str">
        <x:f>IF(OR(A18="",C18=0),"",SUMIFS('Evidence Log'!$P$5:$P$304,'Evidence Log'!$B$5:$B$304,A18,'Evidence Log'!$D$5:$D$304,"P1",'Evidence Log'!$R$5:$R$304,"Yes")/C18)</x:f>
      </x:c>
      <x:c r="E18" s="10" t="str">
        <x:f>IF(A18="","",COUNTIFS('Evidence Log'!$B$5:$B$304,A18,'Evidence Log'!$D$5:$D$304,"P2",'Evidence Log'!$R$5:$R$304,"Yes"))</x:f>
      </x:c>
      <x:c r="F18" s="16" t="str">
        <x:f>IF(OR(A18="",E18=0),"",SUMIFS('Evidence Log'!$P$5:$P$304,'Evidence Log'!$B$5:$B$304,A18,'Evidence Log'!$D$5:$D$304,"P2",'Evidence Log'!$R$5:$R$304,"Yes")/E18)</x:f>
      </x:c>
      <x:c r="G18" s="10" t="str">
        <x:f>IF(A18="","",COUNTIFS('Evidence Log'!$B$5:$B$304,A18,'Evidence Log'!$D$5:$D$304,"IA",'Evidence Log'!$R$5:$R$304,"Yes"))</x:f>
      </x:c>
      <x:c r="H18" s="16" t="str">
        <x:f>IF(OR(A18="",G18=0),"",SUMIFS('Evidence Log'!$P$5:$P$304,'Evidence Log'!$B$5:$B$304,A18,'Evidence Log'!$D$5:$D$304,"IA",'Evidence Log'!$R$5:$R$304,"Yes")/G18)</x:f>
      </x:c>
      <x:c r="I18" s="18" t="str">
        <x:f>IF(A18="","",IF(AND('Rules'!$B$30="Rules valid",COUNTIF($A$5:$A$34,A18)=1,C18&gt;='Rules'!$B$7,C18&lt;='Rules'!$B$8,E18&gt;='Rules'!$B$7,E18&lt;='Rules'!$B$8,G18=1),100*(D18*'Rules'!$B$9+F18*'Rules'!$B$10+H18*'Rules'!$B$11),""))</x:f>
      </x:c>
      <x:c r="J18" s="10" t="str">
        <x:f>IF(NOT(ISNUMBER(I18)),"",IF('Rules'!$B$29="Verified reference",LOOKUP(I18,'Rules'!$B$21:$B$27,'Rules'!$A$21:$A$27),"Boundary unset"))</x:f>
      </x:c>
      <x:c r="K18" s="11" t="str"/>
      <x:c r="L18" s="11" t="str"/>
      <x:c r="M18" s="10" t="str">
        <x:f>IF(A18="","",IF(COUNTIF($A$5:$A$34,A18)&gt;1,"Duplicate student ID",IF('Rules'!$B$30&lt;&gt;"Rules valid","Review rules",IF(OR(C18&gt;'Rules'!$B$8,E18&gt;'Rules'!$B$8,G18&gt;1),"Review selected sample",IF(AND(K18&lt;&gt;"",OR(NOT(ISNUMBER(K18)),K18&lt;1,K18&gt;7,MOD(N(K18),1)&lt;&gt;0)),"Invalid teacher grade",IF(AND(K18&lt;&gt;"",L18=""),"Teacher rationale missing",IF(NOT(ISNUMBER(I18)),"Insufficient sample",IF(K18&lt;&gt;"","Teacher judgement recorded",IF(J18="Boundary unset","Set boundary reference","Teacher review needed")))))))))</x:f>
      </x:c>
    </x:row>
    <x:row r="19" ht="58" customHeight="1">
      <x:c r="A19" s="11" t="str"/>
      <x:c r="B19" s="11" t="str"/>
      <x:c r="C19" s="9" t="str">
        <x:f>IF(A19="","",COUNTIFS('Evidence Log'!$B$5:$B$304,A19,'Evidence Log'!$D$5:$D$304,"P1",'Evidence Log'!$R$5:$R$304,"Yes"))</x:f>
      </x:c>
      <x:c r="D19" s="15" t="str">
        <x:f>IF(OR(A19="",C19=0),"",SUMIFS('Evidence Log'!$P$5:$P$304,'Evidence Log'!$B$5:$B$304,A19,'Evidence Log'!$D$5:$D$304,"P1",'Evidence Log'!$R$5:$R$304,"Yes")/C19)</x:f>
      </x:c>
      <x:c r="E19" s="9" t="str">
        <x:f>IF(A19="","",COUNTIFS('Evidence Log'!$B$5:$B$304,A19,'Evidence Log'!$D$5:$D$304,"P2",'Evidence Log'!$R$5:$R$304,"Yes"))</x:f>
      </x:c>
      <x:c r="F19" s="15" t="str">
        <x:f>IF(OR(A19="",E19=0),"",SUMIFS('Evidence Log'!$P$5:$P$304,'Evidence Log'!$B$5:$B$304,A19,'Evidence Log'!$D$5:$D$304,"P2",'Evidence Log'!$R$5:$R$304,"Yes")/E19)</x:f>
      </x:c>
      <x:c r="G19" s="9" t="str">
        <x:f>IF(A19="","",COUNTIFS('Evidence Log'!$B$5:$B$304,A19,'Evidence Log'!$D$5:$D$304,"IA",'Evidence Log'!$R$5:$R$304,"Yes"))</x:f>
      </x:c>
      <x:c r="H19" s="15" t="str">
        <x:f>IF(OR(A19="",G19=0),"",SUMIFS('Evidence Log'!$P$5:$P$304,'Evidence Log'!$B$5:$B$304,A19,'Evidence Log'!$D$5:$D$304,"IA",'Evidence Log'!$R$5:$R$304,"Yes")/G19)</x:f>
      </x:c>
      <x:c r="I19" s="17" t="str">
        <x:f>IF(A19="","",IF(AND('Rules'!$B$30="Rules valid",COUNTIF($A$5:$A$34,A19)=1,C19&gt;='Rules'!$B$7,C19&lt;='Rules'!$B$8,E19&gt;='Rules'!$B$7,E19&lt;='Rules'!$B$8,G19=1),100*(D19*'Rules'!$B$9+F19*'Rules'!$B$10+H19*'Rules'!$B$11),""))</x:f>
      </x:c>
      <x:c r="J19" s="9" t="str">
        <x:f>IF(NOT(ISNUMBER(I19)),"",IF('Rules'!$B$29="Verified reference",LOOKUP(I19,'Rules'!$B$21:$B$27,'Rules'!$A$21:$A$27),"Boundary unset"))</x:f>
      </x:c>
      <x:c r="K19" s="11" t="str"/>
      <x:c r="L19" s="11" t="str"/>
      <x:c r="M19" s="9" t="str">
        <x:f>IF(A19="","",IF(COUNTIF($A$5:$A$34,A19)&gt;1,"Duplicate student ID",IF('Rules'!$B$30&lt;&gt;"Rules valid","Review rules",IF(OR(C19&gt;'Rules'!$B$8,E19&gt;'Rules'!$B$8,G19&gt;1),"Review selected sample",IF(AND(K19&lt;&gt;"",OR(NOT(ISNUMBER(K19)),K19&lt;1,K19&gt;7,MOD(N(K19),1)&lt;&gt;0)),"Invalid teacher grade",IF(AND(K19&lt;&gt;"",L19=""),"Teacher rationale missing",IF(NOT(ISNUMBER(I19)),"Insufficient sample",IF(K19&lt;&gt;"","Teacher judgement recorded",IF(J19="Boundary unset","Set boundary reference","Teacher review needed")))))))))</x:f>
      </x:c>
    </x:row>
    <x:row r="20" ht="58" customHeight="1">
      <x:c r="A20" s="11" t="str"/>
      <x:c r="B20" s="11" t="str"/>
      <x:c r="C20" s="10" t="str">
        <x:f>IF(A20="","",COUNTIFS('Evidence Log'!$B$5:$B$304,A20,'Evidence Log'!$D$5:$D$304,"P1",'Evidence Log'!$R$5:$R$304,"Yes"))</x:f>
      </x:c>
      <x:c r="D20" s="16" t="str">
        <x:f>IF(OR(A20="",C20=0),"",SUMIFS('Evidence Log'!$P$5:$P$304,'Evidence Log'!$B$5:$B$304,A20,'Evidence Log'!$D$5:$D$304,"P1",'Evidence Log'!$R$5:$R$304,"Yes")/C20)</x:f>
      </x:c>
      <x:c r="E20" s="10" t="str">
        <x:f>IF(A20="","",COUNTIFS('Evidence Log'!$B$5:$B$304,A20,'Evidence Log'!$D$5:$D$304,"P2",'Evidence Log'!$R$5:$R$304,"Yes"))</x:f>
      </x:c>
      <x:c r="F20" s="16" t="str">
        <x:f>IF(OR(A20="",E20=0),"",SUMIFS('Evidence Log'!$P$5:$P$304,'Evidence Log'!$B$5:$B$304,A20,'Evidence Log'!$D$5:$D$304,"P2",'Evidence Log'!$R$5:$R$304,"Yes")/E20)</x:f>
      </x:c>
      <x:c r="G20" s="10" t="str">
        <x:f>IF(A20="","",COUNTIFS('Evidence Log'!$B$5:$B$304,A20,'Evidence Log'!$D$5:$D$304,"IA",'Evidence Log'!$R$5:$R$304,"Yes"))</x:f>
      </x:c>
      <x:c r="H20" s="16" t="str">
        <x:f>IF(OR(A20="",G20=0),"",SUMIFS('Evidence Log'!$P$5:$P$304,'Evidence Log'!$B$5:$B$304,A20,'Evidence Log'!$D$5:$D$304,"IA",'Evidence Log'!$R$5:$R$304,"Yes")/G20)</x:f>
      </x:c>
      <x:c r="I20" s="18" t="str">
        <x:f>IF(A20="","",IF(AND('Rules'!$B$30="Rules valid",COUNTIF($A$5:$A$34,A20)=1,C20&gt;='Rules'!$B$7,C20&lt;='Rules'!$B$8,E20&gt;='Rules'!$B$7,E20&lt;='Rules'!$B$8,G20=1),100*(D20*'Rules'!$B$9+F20*'Rules'!$B$10+H20*'Rules'!$B$11),""))</x:f>
      </x:c>
      <x:c r="J20" s="10" t="str">
        <x:f>IF(NOT(ISNUMBER(I20)),"",IF('Rules'!$B$29="Verified reference",LOOKUP(I20,'Rules'!$B$21:$B$27,'Rules'!$A$21:$A$27),"Boundary unset"))</x:f>
      </x:c>
      <x:c r="K20" s="11" t="str"/>
      <x:c r="L20" s="11" t="str"/>
      <x:c r="M20" s="10" t="str">
        <x:f>IF(A20="","",IF(COUNTIF($A$5:$A$34,A20)&gt;1,"Duplicate student ID",IF('Rules'!$B$30&lt;&gt;"Rules valid","Review rules",IF(OR(C20&gt;'Rules'!$B$8,E20&gt;'Rules'!$B$8,G20&gt;1),"Review selected sample",IF(AND(K20&lt;&gt;"",OR(NOT(ISNUMBER(K20)),K20&lt;1,K20&gt;7,MOD(N(K20),1)&lt;&gt;0)),"Invalid teacher grade",IF(AND(K20&lt;&gt;"",L20=""),"Teacher rationale missing",IF(NOT(ISNUMBER(I20)),"Insufficient sample",IF(K20&lt;&gt;"","Teacher judgement recorded",IF(J20="Boundary unset","Set boundary reference","Teacher review needed")))))))))</x:f>
      </x:c>
    </x:row>
    <x:row r="21" ht="58" customHeight="1">
      <x:c r="A21" s="11" t="str"/>
      <x:c r="B21" s="11" t="str"/>
      <x:c r="C21" s="9" t="str">
        <x:f>IF(A21="","",COUNTIFS('Evidence Log'!$B$5:$B$304,A21,'Evidence Log'!$D$5:$D$304,"P1",'Evidence Log'!$R$5:$R$304,"Yes"))</x:f>
      </x:c>
      <x:c r="D21" s="15" t="str">
        <x:f>IF(OR(A21="",C21=0),"",SUMIFS('Evidence Log'!$P$5:$P$304,'Evidence Log'!$B$5:$B$304,A21,'Evidence Log'!$D$5:$D$304,"P1",'Evidence Log'!$R$5:$R$304,"Yes")/C21)</x:f>
      </x:c>
      <x:c r="E21" s="9" t="str">
        <x:f>IF(A21="","",COUNTIFS('Evidence Log'!$B$5:$B$304,A21,'Evidence Log'!$D$5:$D$304,"P2",'Evidence Log'!$R$5:$R$304,"Yes"))</x:f>
      </x:c>
      <x:c r="F21" s="15" t="str">
        <x:f>IF(OR(A21="",E21=0),"",SUMIFS('Evidence Log'!$P$5:$P$304,'Evidence Log'!$B$5:$B$304,A21,'Evidence Log'!$D$5:$D$304,"P2",'Evidence Log'!$R$5:$R$304,"Yes")/E21)</x:f>
      </x:c>
      <x:c r="G21" s="9" t="str">
        <x:f>IF(A21="","",COUNTIFS('Evidence Log'!$B$5:$B$304,A21,'Evidence Log'!$D$5:$D$304,"IA",'Evidence Log'!$R$5:$R$304,"Yes"))</x:f>
      </x:c>
      <x:c r="H21" s="15" t="str">
        <x:f>IF(OR(A21="",G21=0),"",SUMIFS('Evidence Log'!$P$5:$P$304,'Evidence Log'!$B$5:$B$304,A21,'Evidence Log'!$D$5:$D$304,"IA",'Evidence Log'!$R$5:$R$304,"Yes")/G21)</x:f>
      </x:c>
      <x:c r="I21" s="17" t="str">
        <x:f>IF(A21="","",IF(AND('Rules'!$B$30="Rules valid",COUNTIF($A$5:$A$34,A21)=1,C21&gt;='Rules'!$B$7,C21&lt;='Rules'!$B$8,E21&gt;='Rules'!$B$7,E21&lt;='Rules'!$B$8,G21=1),100*(D21*'Rules'!$B$9+F21*'Rules'!$B$10+H21*'Rules'!$B$11),""))</x:f>
      </x:c>
      <x:c r="J21" s="9" t="str">
        <x:f>IF(NOT(ISNUMBER(I21)),"",IF('Rules'!$B$29="Verified reference",LOOKUP(I21,'Rules'!$B$21:$B$27,'Rules'!$A$21:$A$27),"Boundary unset"))</x:f>
      </x:c>
      <x:c r="K21" s="11" t="str"/>
      <x:c r="L21" s="11" t="str"/>
      <x:c r="M21" s="9" t="str">
        <x:f>IF(A21="","",IF(COUNTIF($A$5:$A$34,A21)&gt;1,"Duplicate student ID",IF('Rules'!$B$30&lt;&gt;"Rules valid","Review rules",IF(OR(C21&gt;'Rules'!$B$8,E21&gt;'Rules'!$B$8,G21&gt;1),"Review selected sample",IF(AND(K21&lt;&gt;"",OR(NOT(ISNUMBER(K21)),K21&lt;1,K21&gt;7,MOD(N(K21),1)&lt;&gt;0)),"Invalid teacher grade",IF(AND(K21&lt;&gt;"",L21=""),"Teacher rationale missing",IF(NOT(ISNUMBER(I21)),"Insufficient sample",IF(K21&lt;&gt;"","Teacher judgement recorded",IF(J21="Boundary unset","Set boundary reference","Teacher review needed")))))))))</x:f>
      </x:c>
    </x:row>
    <x:row r="22" ht="58" customHeight="1">
      <x:c r="A22" s="11" t="str"/>
      <x:c r="B22" s="11" t="str"/>
      <x:c r="C22" s="10" t="str">
        <x:f>IF(A22="","",COUNTIFS('Evidence Log'!$B$5:$B$304,A22,'Evidence Log'!$D$5:$D$304,"P1",'Evidence Log'!$R$5:$R$304,"Yes"))</x:f>
      </x:c>
      <x:c r="D22" s="16" t="str">
        <x:f>IF(OR(A22="",C22=0),"",SUMIFS('Evidence Log'!$P$5:$P$304,'Evidence Log'!$B$5:$B$304,A22,'Evidence Log'!$D$5:$D$304,"P1",'Evidence Log'!$R$5:$R$304,"Yes")/C22)</x:f>
      </x:c>
      <x:c r="E22" s="10" t="str">
        <x:f>IF(A22="","",COUNTIFS('Evidence Log'!$B$5:$B$304,A22,'Evidence Log'!$D$5:$D$304,"P2",'Evidence Log'!$R$5:$R$304,"Yes"))</x:f>
      </x:c>
      <x:c r="F22" s="16" t="str">
        <x:f>IF(OR(A22="",E22=0),"",SUMIFS('Evidence Log'!$P$5:$P$304,'Evidence Log'!$B$5:$B$304,A22,'Evidence Log'!$D$5:$D$304,"P2",'Evidence Log'!$R$5:$R$304,"Yes")/E22)</x:f>
      </x:c>
      <x:c r="G22" s="10" t="str">
        <x:f>IF(A22="","",COUNTIFS('Evidence Log'!$B$5:$B$304,A22,'Evidence Log'!$D$5:$D$304,"IA",'Evidence Log'!$R$5:$R$304,"Yes"))</x:f>
      </x:c>
      <x:c r="H22" s="16" t="str">
        <x:f>IF(OR(A22="",G22=0),"",SUMIFS('Evidence Log'!$P$5:$P$304,'Evidence Log'!$B$5:$B$304,A22,'Evidence Log'!$D$5:$D$304,"IA",'Evidence Log'!$R$5:$R$304,"Yes")/G22)</x:f>
      </x:c>
      <x:c r="I22" s="18" t="str">
        <x:f>IF(A22="","",IF(AND('Rules'!$B$30="Rules valid",COUNTIF($A$5:$A$34,A22)=1,C22&gt;='Rules'!$B$7,C22&lt;='Rules'!$B$8,E22&gt;='Rules'!$B$7,E22&lt;='Rules'!$B$8,G22=1),100*(D22*'Rules'!$B$9+F22*'Rules'!$B$10+H22*'Rules'!$B$11),""))</x:f>
      </x:c>
      <x:c r="J22" s="10" t="str">
        <x:f>IF(NOT(ISNUMBER(I22)),"",IF('Rules'!$B$29="Verified reference",LOOKUP(I22,'Rules'!$B$21:$B$27,'Rules'!$A$21:$A$27),"Boundary unset"))</x:f>
      </x:c>
      <x:c r="K22" s="11" t="str"/>
      <x:c r="L22" s="11" t="str"/>
      <x:c r="M22" s="10" t="str">
        <x:f>IF(A22="","",IF(COUNTIF($A$5:$A$34,A22)&gt;1,"Duplicate student ID",IF('Rules'!$B$30&lt;&gt;"Rules valid","Review rules",IF(OR(C22&gt;'Rules'!$B$8,E22&gt;'Rules'!$B$8,G22&gt;1),"Review selected sample",IF(AND(K22&lt;&gt;"",OR(NOT(ISNUMBER(K22)),K22&lt;1,K22&gt;7,MOD(N(K22),1)&lt;&gt;0)),"Invalid teacher grade",IF(AND(K22&lt;&gt;"",L22=""),"Teacher rationale missing",IF(NOT(ISNUMBER(I22)),"Insufficient sample",IF(K22&lt;&gt;"","Teacher judgement recorded",IF(J22="Boundary unset","Set boundary reference","Teacher review needed")))))))))</x:f>
      </x:c>
    </x:row>
    <x:row r="23" ht="58" customHeight="1">
      <x:c r="A23" s="11" t="str"/>
      <x:c r="B23" s="11" t="str"/>
      <x:c r="C23" s="9" t="str">
        <x:f>IF(A23="","",COUNTIFS('Evidence Log'!$B$5:$B$304,A23,'Evidence Log'!$D$5:$D$304,"P1",'Evidence Log'!$R$5:$R$304,"Yes"))</x:f>
      </x:c>
      <x:c r="D23" s="15" t="str">
        <x:f>IF(OR(A23="",C23=0),"",SUMIFS('Evidence Log'!$P$5:$P$304,'Evidence Log'!$B$5:$B$304,A23,'Evidence Log'!$D$5:$D$304,"P1",'Evidence Log'!$R$5:$R$304,"Yes")/C23)</x:f>
      </x:c>
      <x:c r="E23" s="9" t="str">
        <x:f>IF(A23="","",COUNTIFS('Evidence Log'!$B$5:$B$304,A23,'Evidence Log'!$D$5:$D$304,"P2",'Evidence Log'!$R$5:$R$304,"Yes"))</x:f>
      </x:c>
      <x:c r="F23" s="15" t="str">
        <x:f>IF(OR(A23="",E23=0),"",SUMIFS('Evidence Log'!$P$5:$P$304,'Evidence Log'!$B$5:$B$304,A23,'Evidence Log'!$D$5:$D$304,"P2",'Evidence Log'!$R$5:$R$304,"Yes")/E23)</x:f>
      </x:c>
      <x:c r="G23" s="9" t="str">
        <x:f>IF(A23="","",COUNTIFS('Evidence Log'!$B$5:$B$304,A23,'Evidence Log'!$D$5:$D$304,"IA",'Evidence Log'!$R$5:$R$304,"Yes"))</x:f>
      </x:c>
      <x:c r="H23" s="15" t="str">
        <x:f>IF(OR(A23="",G23=0),"",SUMIFS('Evidence Log'!$P$5:$P$304,'Evidence Log'!$B$5:$B$304,A23,'Evidence Log'!$D$5:$D$304,"IA",'Evidence Log'!$R$5:$R$304,"Yes")/G23)</x:f>
      </x:c>
      <x:c r="I23" s="17" t="str">
        <x:f>IF(A23="","",IF(AND('Rules'!$B$30="Rules valid",COUNTIF($A$5:$A$34,A23)=1,C23&gt;='Rules'!$B$7,C23&lt;='Rules'!$B$8,E23&gt;='Rules'!$B$7,E23&lt;='Rules'!$B$8,G23=1),100*(D23*'Rules'!$B$9+F23*'Rules'!$B$10+H23*'Rules'!$B$11),""))</x:f>
      </x:c>
      <x:c r="J23" s="9" t="str">
        <x:f>IF(NOT(ISNUMBER(I23)),"",IF('Rules'!$B$29="Verified reference",LOOKUP(I23,'Rules'!$B$21:$B$27,'Rules'!$A$21:$A$27),"Boundary unset"))</x:f>
      </x:c>
      <x:c r="K23" s="11" t="str"/>
      <x:c r="L23" s="11" t="str"/>
      <x:c r="M23" s="9" t="str">
        <x:f>IF(A23="","",IF(COUNTIF($A$5:$A$34,A23)&gt;1,"Duplicate student ID",IF('Rules'!$B$30&lt;&gt;"Rules valid","Review rules",IF(OR(C23&gt;'Rules'!$B$8,E23&gt;'Rules'!$B$8,G23&gt;1),"Review selected sample",IF(AND(K23&lt;&gt;"",OR(NOT(ISNUMBER(K23)),K23&lt;1,K23&gt;7,MOD(N(K23),1)&lt;&gt;0)),"Invalid teacher grade",IF(AND(K23&lt;&gt;"",L23=""),"Teacher rationale missing",IF(NOT(ISNUMBER(I23)),"Insufficient sample",IF(K23&lt;&gt;"","Teacher judgement recorded",IF(J23="Boundary unset","Set boundary reference","Teacher review needed")))))))))</x:f>
      </x:c>
    </x:row>
    <x:row r="24" ht="58" customHeight="1">
      <x:c r="A24" s="11" t="str"/>
      <x:c r="B24" s="11" t="str"/>
      <x:c r="C24" s="10" t="str">
        <x:f>IF(A24="","",COUNTIFS('Evidence Log'!$B$5:$B$304,A24,'Evidence Log'!$D$5:$D$304,"P1",'Evidence Log'!$R$5:$R$304,"Yes"))</x:f>
      </x:c>
      <x:c r="D24" s="16" t="str">
        <x:f>IF(OR(A24="",C24=0),"",SUMIFS('Evidence Log'!$P$5:$P$304,'Evidence Log'!$B$5:$B$304,A24,'Evidence Log'!$D$5:$D$304,"P1",'Evidence Log'!$R$5:$R$304,"Yes")/C24)</x:f>
      </x:c>
      <x:c r="E24" s="10" t="str">
        <x:f>IF(A24="","",COUNTIFS('Evidence Log'!$B$5:$B$304,A24,'Evidence Log'!$D$5:$D$304,"P2",'Evidence Log'!$R$5:$R$304,"Yes"))</x:f>
      </x:c>
      <x:c r="F24" s="16" t="str">
        <x:f>IF(OR(A24="",E24=0),"",SUMIFS('Evidence Log'!$P$5:$P$304,'Evidence Log'!$B$5:$B$304,A24,'Evidence Log'!$D$5:$D$304,"P2",'Evidence Log'!$R$5:$R$304,"Yes")/E24)</x:f>
      </x:c>
      <x:c r="G24" s="10" t="str">
        <x:f>IF(A24="","",COUNTIFS('Evidence Log'!$B$5:$B$304,A24,'Evidence Log'!$D$5:$D$304,"IA",'Evidence Log'!$R$5:$R$304,"Yes"))</x:f>
      </x:c>
      <x:c r="H24" s="16" t="str">
        <x:f>IF(OR(A24="",G24=0),"",SUMIFS('Evidence Log'!$P$5:$P$304,'Evidence Log'!$B$5:$B$304,A24,'Evidence Log'!$D$5:$D$304,"IA",'Evidence Log'!$R$5:$R$304,"Yes")/G24)</x:f>
      </x:c>
      <x:c r="I24" s="18" t="str">
        <x:f>IF(A24="","",IF(AND('Rules'!$B$30="Rules valid",COUNTIF($A$5:$A$34,A24)=1,C24&gt;='Rules'!$B$7,C24&lt;='Rules'!$B$8,E24&gt;='Rules'!$B$7,E24&lt;='Rules'!$B$8,G24=1),100*(D24*'Rules'!$B$9+F24*'Rules'!$B$10+H24*'Rules'!$B$11),""))</x:f>
      </x:c>
      <x:c r="J24" s="10" t="str">
        <x:f>IF(NOT(ISNUMBER(I24)),"",IF('Rules'!$B$29="Verified reference",LOOKUP(I24,'Rules'!$B$21:$B$27,'Rules'!$A$21:$A$27),"Boundary unset"))</x:f>
      </x:c>
      <x:c r="K24" s="11" t="str"/>
      <x:c r="L24" s="11" t="str"/>
      <x:c r="M24" s="10" t="str">
        <x:f>IF(A24="","",IF(COUNTIF($A$5:$A$34,A24)&gt;1,"Duplicate student ID",IF('Rules'!$B$30&lt;&gt;"Rules valid","Review rules",IF(OR(C24&gt;'Rules'!$B$8,E24&gt;'Rules'!$B$8,G24&gt;1),"Review selected sample",IF(AND(K24&lt;&gt;"",OR(NOT(ISNUMBER(K24)),K24&lt;1,K24&gt;7,MOD(N(K24),1)&lt;&gt;0)),"Invalid teacher grade",IF(AND(K24&lt;&gt;"",L24=""),"Teacher rationale missing",IF(NOT(ISNUMBER(I24)),"Insufficient sample",IF(K24&lt;&gt;"","Teacher judgement recorded",IF(J24="Boundary unset","Set boundary reference","Teacher review needed")))))))))</x:f>
      </x:c>
    </x:row>
    <x:row r="25" ht="58" customHeight="1">
      <x:c r="A25" s="11" t="str"/>
      <x:c r="B25" s="11" t="str"/>
      <x:c r="C25" s="9" t="str">
        <x:f>IF(A25="","",COUNTIFS('Evidence Log'!$B$5:$B$304,A25,'Evidence Log'!$D$5:$D$304,"P1",'Evidence Log'!$R$5:$R$304,"Yes"))</x:f>
      </x:c>
      <x:c r="D25" s="15" t="str">
        <x:f>IF(OR(A25="",C25=0),"",SUMIFS('Evidence Log'!$P$5:$P$304,'Evidence Log'!$B$5:$B$304,A25,'Evidence Log'!$D$5:$D$304,"P1",'Evidence Log'!$R$5:$R$304,"Yes")/C25)</x:f>
      </x:c>
      <x:c r="E25" s="9" t="str">
        <x:f>IF(A25="","",COUNTIFS('Evidence Log'!$B$5:$B$304,A25,'Evidence Log'!$D$5:$D$304,"P2",'Evidence Log'!$R$5:$R$304,"Yes"))</x:f>
      </x:c>
      <x:c r="F25" s="15" t="str">
        <x:f>IF(OR(A25="",E25=0),"",SUMIFS('Evidence Log'!$P$5:$P$304,'Evidence Log'!$B$5:$B$304,A25,'Evidence Log'!$D$5:$D$304,"P2",'Evidence Log'!$R$5:$R$304,"Yes")/E25)</x:f>
      </x:c>
      <x:c r="G25" s="9" t="str">
        <x:f>IF(A25="","",COUNTIFS('Evidence Log'!$B$5:$B$304,A25,'Evidence Log'!$D$5:$D$304,"IA",'Evidence Log'!$R$5:$R$304,"Yes"))</x:f>
      </x:c>
      <x:c r="H25" s="15" t="str">
        <x:f>IF(OR(A25="",G25=0),"",SUMIFS('Evidence Log'!$P$5:$P$304,'Evidence Log'!$B$5:$B$304,A25,'Evidence Log'!$D$5:$D$304,"IA",'Evidence Log'!$R$5:$R$304,"Yes")/G25)</x:f>
      </x:c>
      <x:c r="I25" s="17" t="str">
        <x:f>IF(A25="","",IF(AND('Rules'!$B$30="Rules valid",COUNTIF($A$5:$A$34,A25)=1,C25&gt;='Rules'!$B$7,C25&lt;='Rules'!$B$8,E25&gt;='Rules'!$B$7,E25&lt;='Rules'!$B$8,G25=1),100*(D25*'Rules'!$B$9+F25*'Rules'!$B$10+H25*'Rules'!$B$11),""))</x:f>
      </x:c>
      <x:c r="J25" s="9" t="str">
        <x:f>IF(NOT(ISNUMBER(I25)),"",IF('Rules'!$B$29="Verified reference",LOOKUP(I25,'Rules'!$B$21:$B$27,'Rules'!$A$21:$A$27),"Boundary unset"))</x:f>
      </x:c>
      <x:c r="K25" s="11" t="str"/>
      <x:c r="L25" s="11" t="str"/>
      <x:c r="M25" s="9" t="str">
        <x:f>IF(A25="","",IF(COUNTIF($A$5:$A$34,A25)&gt;1,"Duplicate student ID",IF('Rules'!$B$30&lt;&gt;"Rules valid","Review rules",IF(OR(C25&gt;'Rules'!$B$8,E25&gt;'Rules'!$B$8,G25&gt;1),"Review selected sample",IF(AND(K25&lt;&gt;"",OR(NOT(ISNUMBER(K25)),K25&lt;1,K25&gt;7,MOD(N(K25),1)&lt;&gt;0)),"Invalid teacher grade",IF(AND(K25&lt;&gt;"",L25=""),"Teacher rationale missing",IF(NOT(ISNUMBER(I25)),"Insufficient sample",IF(K25&lt;&gt;"","Teacher judgement recorded",IF(J25="Boundary unset","Set boundary reference","Teacher review needed")))))))))</x:f>
      </x:c>
    </x:row>
    <x:row r="26" ht="58" customHeight="1">
      <x:c r="A26" s="11" t="str"/>
      <x:c r="B26" s="11" t="str"/>
      <x:c r="C26" s="10" t="str">
        <x:f>IF(A26="","",COUNTIFS('Evidence Log'!$B$5:$B$304,A26,'Evidence Log'!$D$5:$D$304,"P1",'Evidence Log'!$R$5:$R$304,"Yes"))</x:f>
      </x:c>
      <x:c r="D26" s="16" t="str">
        <x:f>IF(OR(A26="",C26=0),"",SUMIFS('Evidence Log'!$P$5:$P$304,'Evidence Log'!$B$5:$B$304,A26,'Evidence Log'!$D$5:$D$304,"P1",'Evidence Log'!$R$5:$R$304,"Yes")/C26)</x:f>
      </x:c>
      <x:c r="E26" s="10" t="str">
        <x:f>IF(A26="","",COUNTIFS('Evidence Log'!$B$5:$B$304,A26,'Evidence Log'!$D$5:$D$304,"P2",'Evidence Log'!$R$5:$R$304,"Yes"))</x:f>
      </x:c>
      <x:c r="F26" s="16" t="str">
        <x:f>IF(OR(A26="",E26=0),"",SUMIFS('Evidence Log'!$P$5:$P$304,'Evidence Log'!$B$5:$B$304,A26,'Evidence Log'!$D$5:$D$304,"P2",'Evidence Log'!$R$5:$R$304,"Yes")/E26)</x:f>
      </x:c>
      <x:c r="G26" s="10" t="str">
        <x:f>IF(A26="","",COUNTIFS('Evidence Log'!$B$5:$B$304,A26,'Evidence Log'!$D$5:$D$304,"IA",'Evidence Log'!$R$5:$R$304,"Yes"))</x:f>
      </x:c>
      <x:c r="H26" s="16" t="str">
        <x:f>IF(OR(A26="",G26=0),"",SUMIFS('Evidence Log'!$P$5:$P$304,'Evidence Log'!$B$5:$B$304,A26,'Evidence Log'!$D$5:$D$304,"IA",'Evidence Log'!$R$5:$R$304,"Yes")/G26)</x:f>
      </x:c>
      <x:c r="I26" s="18" t="str">
        <x:f>IF(A26="","",IF(AND('Rules'!$B$30="Rules valid",COUNTIF($A$5:$A$34,A26)=1,C26&gt;='Rules'!$B$7,C26&lt;='Rules'!$B$8,E26&gt;='Rules'!$B$7,E26&lt;='Rules'!$B$8,G26=1),100*(D26*'Rules'!$B$9+F26*'Rules'!$B$10+H26*'Rules'!$B$11),""))</x:f>
      </x:c>
      <x:c r="J26" s="10" t="str">
        <x:f>IF(NOT(ISNUMBER(I26)),"",IF('Rules'!$B$29="Verified reference",LOOKUP(I26,'Rules'!$B$21:$B$27,'Rules'!$A$21:$A$27),"Boundary unset"))</x:f>
      </x:c>
      <x:c r="K26" s="11" t="str"/>
      <x:c r="L26" s="11" t="str"/>
      <x:c r="M26" s="10" t="str">
        <x:f>IF(A26="","",IF(COUNTIF($A$5:$A$34,A26)&gt;1,"Duplicate student ID",IF('Rules'!$B$30&lt;&gt;"Rules valid","Review rules",IF(OR(C26&gt;'Rules'!$B$8,E26&gt;'Rules'!$B$8,G26&gt;1),"Review selected sample",IF(AND(K26&lt;&gt;"",OR(NOT(ISNUMBER(K26)),K26&lt;1,K26&gt;7,MOD(N(K26),1)&lt;&gt;0)),"Invalid teacher grade",IF(AND(K26&lt;&gt;"",L26=""),"Teacher rationale missing",IF(NOT(ISNUMBER(I26)),"Insufficient sample",IF(K26&lt;&gt;"","Teacher judgement recorded",IF(J26="Boundary unset","Set boundary reference","Teacher review needed")))))))))</x:f>
      </x:c>
    </x:row>
    <x:row r="27" ht="58" customHeight="1">
      <x:c r="A27" s="11" t="str"/>
      <x:c r="B27" s="11" t="str"/>
      <x:c r="C27" s="9" t="str">
        <x:f>IF(A27="","",COUNTIFS('Evidence Log'!$B$5:$B$304,A27,'Evidence Log'!$D$5:$D$304,"P1",'Evidence Log'!$R$5:$R$304,"Yes"))</x:f>
      </x:c>
      <x:c r="D27" s="15" t="str">
        <x:f>IF(OR(A27="",C27=0),"",SUMIFS('Evidence Log'!$P$5:$P$304,'Evidence Log'!$B$5:$B$304,A27,'Evidence Log'!$D$5:$D$304,"P1",'Evidence Log'!$R$5:$R$304,"Yes")/C27)</x:f>
      </x:c>
      <x:c r="E27" s="9" t="str">
        <x:f>IF(A27="","",COUNTIFS('Evidence Log'!$B$5:$B$304,A27,'Evidence Log'!$D$5:$D$304,"P2",'Evidence Log'!$R$5:$R$304,"Yes"))</x:f>
      </x:c>
      <x:c r="F27" s="15" t="str">
        <x:f>IF(OR(A27="",E27=0),"",SUMIFS('Evidence Log'!$P$5:$P$304,'Evidence Log'!$B$5:$B$304,A27,'Evidence Log'!$D$5:$D$304,"P2",'Evidence Log'!$R$5:$R$304,"Yes")/E27)</x:f>
      </x:c>
      <x:c r="G27" s="9" t="str">
        <x:f>IF(A27="","",COUNTIFS('Evidence Log'!$B$5:$B$304,A27,'Evidence Log'!$D$5:$D$304,"IA",'Evidence Log'!$R$5:$R$304,"Yes"))</x:f>
      </x:c>
      <x:c r="H27" s="15" t="str">
        <x:f>IF(OR(A27="",G27=0),"",SUMIFS('Evidence Log'!$P$5:$P$304,'Evidence Log'!$B$5:$B$304,A27,'Evidence Log'!$D$5:$D$304,"IA",'Evidence Log'!$R$5:$R$304,"Yes")/G27)</x:f>
      </x:c>
      <x:c r="I27" s="17" t="str">
        <x:f>IF(A27="","",IF(AND('Rules'!$B$30="Rules valid",COUNTIF($A$5:$A$34,A27)=1,C27&gt;='Rules'!$B$7,C27&lt;='Rules'!$B$8,E27&gt;='Rules'!$B$7,E27&lt;='Rules'!$B$8,G27=1),100*(D27*'Rules'!$B$9+F27*'Rules'!$B$10+H27*'Rules'!$B$11),""))</x:f>
      </x:c>
      <x:c r="J27" s="9" t="str">
        <x:f>IF(NOT(ISNUMBER(I27)),"",IF('Rules'!$B$29="Verified reference",LOOKUP(I27,'Rules'!$B$21:$B$27,'Rules'!$A$21:$A$27),"Boundary unset"))</x:f>
      </x:c>
      <x:c r="K27" s="11" t="str"/>
      <x:c r="L27" s="11" t="str"/>
      <x:c r="M27" s="9" t="str">
        <x:f>IF(A27="","",IF(COUNTIF($A$5:$A$34,A27)&gt;1,"Duplicate student ID",IF('Rules'!$B$30&lt;&gt;"Rules valid","Review rules",IF(OR(C27&gt;'Rules'!$B$8,E27&gt;'Rules'!$B$8,G27&gt;1),"Review selected sample",IF(AND(K27&lt;&gt;"",OR(NOT(ISNUMBER(K27)),K27&lt;1,K27&gt;7,MOD(N(K27),1)&lt;&gt;0)),"Invalid teacher grade",IF(AND(K27&lt;&gt;"",L27=""),"Teacher rationale missing",IF(NOT(ISNUMBER(I27)),"Insufficient sample",IF(K27&lt;&gt;"","Teacher judgement recorded",IF(J27="Boundary unset","Set boundary reference","Teacher review needed")))))))))</x:f>
      </x:c>
    </x:row>
    <x:row r="28" ht="58" customHeight="1">
      <x:c r="A28" s="11" t="str"/>
      <x:c r="B28" s="11" t="str"/>
      <x:c r="C28" s="10" t="str">
        <x:f>IF(A28="","",COUNTIFS('Evidence Log'!$B$5:$B$304,A28,'Evidence Log'!$D$5:$D$304,"P1",'Evidence Log'!$R$5:$R$304,"Yes"))</x:f>
      </x:c>
      <x:c r="D28" s="16" t="str">
        <x:f>IF(OR(A28="",C28=0),"",SUMIFS('Evidence Log'!$P$5:$P$304,'Evidence Log'!$B$5:$B$304,A28,'Evidence Log'!$D$5:$D$304,"P1",'Evidence Log'!$R$5:$R$304,"Yes")/C28)</x:f>
      </x:c>
      <x:c r="E28" s="10" t="str">
        <x:f>IF(A28="","",COUNTIFS('Evidence Log'!$B$5:$B$304,A28,'Evidence Log'!$D$5:$D$304,"P2",'Evidence Log'!$R$5:$R$304,"Yes"))</x:f>
      </x:c>
      <x:c r="F28" s="16" t="str">
        <x:f>IF(OR(A28="",E28=0),"",SUMIFS('Evidence Log'!$P$5:$P$304,'Evidence Log'!$B$5:$B$304,A28,'Evidence Log'!$D$5:$D$304,"P2",'Evidence Log'!$R$5:$R$304,"Yes")/E28)</x:f>
      </x:c>
      <x:c r="G28" s="10" t="str">
        <x:f>IF(A28="","",COUNTIFS('Evidence Log'!$B$5:$B$304,A28,'Evidence Log'!$D$5:$D$304,"IA",'Evidence Log'!$R$5:$R$304,"Yes"))</x:f>
      </x:c>
      <x:c r="H28" s="16" t="str">
        <x:f>IF(OR(A28="",G28=0),"",SUMIFS('Evidence Log'!$P$5:$P$304,'Evidence Log'!$B$5:$B$304,A28,'Evidence Log'!$D$5:$D$304,"IA",'Evidence Log'!$R$5:$R$304,"Yes")/G28)</x:f>
      </x:c>
      <x:c r="I28" s="18" t="str">
        <x:f>IF(A28="","",IF(AND('Rules'!$B$30="Rules valid",COUNTIF($A$5:$A$34,A28)=1,C28&gt;='Rules'!$B$7,C28&lt;='Rules'!$B$8,E28&gt;='Rules'!$B$7,E28&lt;='Rules'!$B$8,G28=1),100*(D28*'Rules'!$B$9+F28*'Rules'!$B$10+H28*'Rules'!$B$11),""))</x:f>
      </x:c>
      <x:c r="J28" s="10" t="str">
        <x:f>IF(NOT(ISNUMBER(I28)),"",IF('Rules'!$B$29="Verified reference",LOOKUP(I28,'Rules'!$B$21:$B$27,'Rules'!$A$21:$A$27),"Boundary unset"))</x:f>
      </x:c>
      <x:c r="K28" s="11" t="str"/>
      <x:c r="L28" s="11" t="str"/>
      <x:c r="M28" s="10" t="str">
        <x:f>IF(A28="","",IF(COUNTIF($A$5:$A$34,A28)&gt;1,"Duplicate student ID",IF('Rules'!$B$30&lt;&gt;"Rules valid","Review rules",IF(OR(C28&gt;'Rules'!$B$8,E28&gt;'Rules'!$B$8,G28&gt;1),"Review selected sample",IF(AND(K28&lt;&gt;"",OR(NOT(ISNUMBER(K28)),K28&lt;1,K28&gt;7,MOD(N(K28),1)&lt;&gt;0)),"Invalid teacher grade",IF(AND(K28&lt;&gt;"",L28=""),"Teacher rationale missing",IF(NOT(ISNUMBER(I28)),"Insufficient sample",IF(K28&lt;&gt;"","Teacher judgement recorded",IF(J28="Boundary unset","Set boundary reference","Teacher review needed")))))))))</x:f>
      </x:c>
    </x:row>
    <x:row r="29" ht="58" customHeight="1">
      <x:c r="A29" s="11" t="str"/>
      <x:c r="B29" s="11" t="str"/>
      <x:c r="C29" s="9" t="str">
        <x:f>IF(A29="","",COUNTIFS('Evidence Log'!$B$5:$B$304,A29,'Evidence Log'!$D$5:$D$304,"P1",'Evidence Log'!$R$5:$R$304,"Yes"))</x:f>
      </x:c>
      <x:c r="D29" s="15" t="str">
        <x:f>IF(OR(A29="",C29=0),"",SUMIFS('Evidence Log'!$P$5:$P$304,'Evidence Log'!$B$5:$B$304,A29,'Evidence Log'!$D$5:$D$304,"P1",'Evidence Log'!$R$5:$R$304,"Yes")/C29)</x:f>
      </x:c>
      <x:c r="E29" s="9" t="str">
        <x:f>IF(A29="","",COUNTIFS('Evidence Log'!$B$5:$B$304,A29,'Evidence Log'!$D$5:$D$304,"P2",'Evidence Log'!$R$5:$R$304,"Yes"))</x:f>
      </x:c>
      <x:c r="F29" s="15" t="str">
        <x:f>IF(OR(A29="",E29=0),"",SUMIFS('Evidence Log'!$P$5:$P$304,'Evidence Log'!$B$5:$B$304,A29,'Evidence Log'!$D$5:$D$304,"P2",'Evidence Log'!$R$5:$R$304,"Yes")/E29)</x:f>
      </x:c>
      <x:c r="G29" s="9" t="str">
        <x:f>IF(A29="","",COUNTIFS('Evidence Log'!$B$5:$B$304,A29,'Evidence Log'!$D$5:$D$304,"IA",'Evidence Log'!$R$5:$R$304,"Yes"))</x:f>
      </x:c>
      <x:c r="H29" s="15" t="str">
        <x:f>IF(OR(A29="",G29=0),"",SUMIFS('Evidence Log'!$P$5:$P$304,'Evidence Log'!$B$5:$B$304,A29,'Evidence Log'!$D$5:$D$304,"IA",'Evidence Log'!$R$5:$R$304,"Yes")/G29)</x:f>
      </x:c>
      <x:c r="I29" s="17" t="str">
        <x:f>IF(A29="","",IF(AND('Rules'!$B$30="Rules valid",COUNTIF($A$5:$A$34,A29)=1,C29&gt;='Rules'!$B$7,C29&lt;='Rules'!$B$8,E29&gt;='Rules'!$B$7,E29&lt;='Rules'!$B$8,G29=1),100*(D29*'Rules'!$B$9+F29*'Rules'!$B$10+H29*'Rules'!$B$11),""))</x:f>
      </x:c>
      <x:c r="J29" s="9" t="str">
        <x:f>IF(NOT(ISNUMBER(I29)),"",IF('Rules'!$B$29="Verified reference",LOOKUP(I29,'Rules'!$B$21:$B$27,'Rules'!$A$21:$A$27),"Boundary unset"))</x:f>
      </x:c>
      <x:c r="K29" s="11" t="str"/>
      <x:c r="L29" s="11" t="str"/>
      <x:c r="M29" s="9" t="str">
        <x:f>IF(A29="","",IF(COUNTIF($A$5:$A$34,A29)&gt;1,"Duplicate student ID",IF('Rules'!$B$30&lt;&gt;"Rules valid","Review rules",IF(OR(C29&gt;'Rules'!$B$8,E29&gt;'Rules'!$B$8,G29&gt;1),"Review selected sample",IF(AND(K29&lt;&gt;"",OR(NOT(ISNUMBER(K29)),K29&lt;1,K29&gt;7,MOD(N(K29),1)&lt;&gt;0)),"Invalid teacher grade",IF(AND(K29&lt;&gt;"",L29=""),"Teacher rationale missing",IF(NOT(ISNUMBER(I29)),"Insufficient sample",IF(K29&lt;&gt;"","Teacher judgement recorded",IF(J29="Boundary unset","Set boundary reference","Teacher review needed")))))))))</x:f>
      </x:c>
    </x:row>
    <x:row r="30" ht="58" customHeight="1">
      <x:c r="A30" s="11" t="str"/>
      <x:c r="B30" s="11" t="str"/>
      <x:c r="C30" s="10" t="str">
        <x:f>IF(A30="","",COUNTIFS('Evidence Log'!$B$5:$B$304,A30,'Evidence Log'!$D$5:$D$304,"P1",'Evidence Log'!$R$5:$R$304,"Yes"))</x:f>
      </x:c>
      <x:c r="D30" s="16" t="str">
        <x:f>IF(OR(A30="",C30=0),"",SUMIFS('Evidence Log'!$P$5:$P$304,'Evidence Log'!$B$5:$B$304,A30,'Evidence Log'!$D$5:$D$304,"P1",'Evidence Log'!$R$5:$R$304,"Yes")/C30)</x:f>
      </x:c>
      <x:c r="E30" s="10" t="str">
        <x:f>IF(A30="","",COUNTIFS('Evidence Log'!$B$5:$B$304,A30,'Evidence Log'!$D$5:$D$304,"P2",'Evidence Log'!$R$5:$R$304,"Yes"))</x:f>
      </x:c>
      <x:c r="F30" s="16" t="str">
        <x:f>IF(OR(A30="",E30=0),"",SUMIFS('Evidence Log'!$P$5:$P$304,'Evidence Log'!$B$5:$B$304,A30,'Evidence Log'!$D$5:$D$304,"P2",'Evidence Log'!$R$5:$R$304,"Yes")/E30)</x:f>
      </x:c>
      <x:c r="G30" s="10" t="str">
        <x:f>IF(A30="","",COUNTIFS('Evidence Log'!$B$5:$B$304,A30,'Evidence Log'!$D$5:$D$304,"IA",'Evidence Log'!$R$5:$R$304,"Yes"))</x:f>
      </x:c>
      <x:c r="H30" s="16" t="str">
        <x:f>IF(OR(A30="",G30=0),"",SUMIFS('Evidence Log'!$P$5:$P$304,'Evidence Log'!$B$5:$B$304,A30,'Evidence Log'!$D$5:$D$304,"IA",'Evidence Log'!$R$5:$R$304,"Yes")/G30)</x:f>
      </x:c>
      <x:c r="I30" s="18" t="str">
        <x:f>IF(A30="","",IF(AND('Rules'!$B$30="Rules valid",COUNTIF($A$5:$A$34,A30)=1,C30&gt;='Rules'!$B$7,C30&lt;='Rules'!$B$8,E30&gt;='Rules'!$B$7,E30&lt;='Rules'!$B$8,G30=1),100*(D30*'Rules'!$B$9+F30*'Rules'!$B$10+H30*'Rules'!$B$11),""))</x:f>
      </x:c>
      <x:c r="J30" s="10" t="str">
        <x:f>IF(NOT(ISNUMBER(I30)),"",IF('Rules'!$B$29="Verified reference",LOOKUP(I30,'Rules'!$B$21:$B$27,'Rules'!$A$21:$A$27),"Boundary unset"))</x:f>
      </x:c>
      <x:c r="K30" s="11" t="str"/>
      <x:c r="L30" s="11" t="str"/>
      <x:c r="M30" s="10" t="str">
        <x:f>IF(A30="","",IF(COUNTIF($A$5:$A$34,A30)&gt;1,"Duplicate student ID",IF('Rules'!$B$30&lt;&gt;"Rules valid","Review rules",IF(OR(C30&gt;'Rules'!$B$8,E30&gt;'Rules'!$B$8,G30&gt;1),"Review selected sample",IF(AND(K30&lt;&gt;"",OR(NOT(ISNUMBER(K30)),K30&lt;1,K30&gt;7,MOD(N(K30),1)&lt;&gt;0)),"Invalid teacher grade",IF(AND(K30&lt;&gt;"",L30=""),"Teacher rationale missing",IF(NOT(ISNUMBER(I30)),"Insufficient sample",IF(K30&lt;&gt;"","Teacher judgement recorded",IF(J30="Boundary unset","Set boundary reference","Teacher review needed")))))))))</x:f>
      </x:c>
    </x:row>
    <x:row r="31" ht="58" customHeight="1">
      <x:c r="A31" s="11" t="str"/>
      <x:c r="B31" s="11" t="str"/>
      <x:c r="C31" s="9" t="str">
        <x:f>IF(A31="","",COUNTIFS('Evidence Log'!$B$5:$B$304,A31,'Evidence Log'!$D$5:$D$304,"P1",'Evidence Log'!$R$5:$R$304,"Yes"))</x:f>
      </x:c>
      <x:c r="D31" s="15" t="str">
        <x:f>IF(OR(A31="",C31=0),"",SUMIFS('Evidence Log'!$P$5:$P$304,'Evidence Log'!$B$5:$B$304,A31,'Evidence Log'!$D$5:$D$304,"P1",'Evidence Log'!$R$5:$R$304,"Yes")/C31)</x:f>
      </x:c>
      <x:c r="E31" s="9" t="str">
        <x:f>IF(A31="","",COUNTIFS('Evidence Log'!$B$5:$B$304,A31,'Evidence Log'!$D$5:$D$304,"P2",'Evidence Log'!$R$5:$R$304,"Yes"))</x:f>
      </x:c>
      <x:c r="F31" s="15" t="str">
        <x:f>IF(OR(A31="",E31=0),"",SUMIFS('Evidence Log'!$P$5:$P$304,'Evidence Log'!$B$5:$B$304,A31,'Evidence Log'!$D$5:$D$304,"P2",'Evidence Log'!$R$5:$R$304,"Yes")/E31)</x:f>
      </x:c>
      <x:c r="G31" s="9" t="str">
        <x:f>IF(A31="","",COUNTIFS('Evidence Log'!$B$5:$B$304,A31,'Evidence Log'!$D$5:$D$304,"IA",'Evidence Log'!$R$5:$R$304,"Yes"))</x:f>
      </x:c>
      <x:c r="H31" s="15" t="str">
        <x:f>IF(OR(A31="",G31=0),"",SUMIFS('Evidence Log'!$P$5:$P$304,'Evidence Log'!$B$5:$B$304,A31,'Evidence Log'!$D$5:$D$304,"IA",'Evidence Log'!$R$5:$R$304,"Yes")/G31)</x:f>
      </x:c>
      <x:c r="I31" s="17" t="str">
        <x:f>IF(A31="","",IF(AND('Rules'!$B$30="Rules valid",COUNTIF($A$5:$A$34,A31)=1,C31&gt;='Rules'!$B$7,C31&lt;='Rules'!$B$8,E31&gt;='Rules'!$B$7,E31&lt;='Rules'!$B$8,G31=1),100*(D31*'Rules'!$B$9+F31*'Rules'!$B$10+H31*'Rules'!$B$11),""))</x:f>
      </x:c>
      <x:c r="J31" s="9" t="str">
        <x:f>IF(NOT(ISNUMBER(I31)),"",IF('Rules'!$B$29="Verified reference",LOOKUP(I31,'Rules'!$B$21:$B$27,'Rules'!$A$21:$A$27),"Boundary unset"))</x:f>
      </x:c>
      <x:c r="K31" s="11" t="str"/>
      <x:c r="L31" s="11" t="str"/>
      <x:c r="M31" s="9" t="str">
        <x:f>IF(A31="","",IF(COUNTIF($A$5:$A$34,A31)&gt;1,"Duplicate student ID",IF('Rules'!$B$30&lt;&gt;"Rules valid","Review rules",IF(OR(C31&gt;'Rules'!$B$8,E31&gt;'Rules'!$B$8,G31&gt;1),"Review selected sample",IF(AND(K31&lt;&gt;"",OR(NOT(ISNUMBER(K31)),K31&lt;1,K31&gt;7,MOD(N(K31),1)&lt;&gt;0)),"Invalid teacher grade",IF(AND(K31&lt;&gt;"",L31=""),"Teacher rationale missing",IF(NOT(ISNUMBER(I31)),"Insufficient sample",IF(K31&lt;&gt;"","Teacher judgement recorded",IF(J31="Boundary unset","Set boundary reference","Teacher review needed")))))))))</x:f>
      </x:c>
    </x:row>
    <x:row r="32" ht="58" customHeight="1">
      <x:c r="A32" s="11" t="str"/>
      <x:c r="B32" s="11" t="str"/>
      <x:c r="C32" s="10" t="str">
        <x:f>IF(A32="","",COUNTIFS('Evidence Log'!$B$5:$B$304,A32,'Evidence Log'!$D$5:$D$304,"P1",'Evidence Log'!$R$5:$R$304,"Yes"))</x:f>
      </x:c>
      <x:c r="D32" s="16" t="str">
        <x:f>IF(OR(A32="",C32=0),"",SUMIFS('Evidence Log'!$P$5:$P$304,'Evidence Log'!$B$5:$B$304,A32,'Evidence Log'!$D$5:$D$304,"P1",'Evidence Log'!$R$5:$R$304,"Yes")/C32)</x:f>
      </x:c>
      <x:c r="E32" s="10" t="str">
        <x:f>IF(A32="","",COUNTIFS('Evidence Log'!$B$5:$B$304,A32,'Evidence Log'!$D$5:$D$304,"P2",'Evidence Log'!$R$5:$R$304,"Yes"))</x:f>
      </x:c>
      <x:c r="F32" s="16" t="str">
        <x:f>IF(OR(A32="",E32=0),"",SUMIFS('Evidence Log'!$P$5:$P$304,'Evidence Log'!$B$5:$B$304,A32,'Evidence Log'!$D$5:$D$304,"P2",'Evidence Log'!$R$5:$R$304,"Yes")/E32)</x:f>
      </x:c>
      <x:c r="G32" s="10" t="str">
        <x:f>IF(A32="","",COUNTIFS('Evidence Log'!$B$5:$B$304,A32,'Evidence Log'!$D$5:$D$304,"IA",'Evidence Log'!$R$5:$R$304,"Yes"))</x:f>
      </x:c>
      <x:c r="H32" s="16" t="str">
        <x:f>IF(OR(A32="",G32=0),"",SUMIFS('Evidence Log'!$P$5:$P$304,'Evidence Log'!$B$5:$B$304,A32,'Evidence Log'!$D$5:$D$304,"IA",'Evidence Log'!$R$5:$R$304,"Yes")/G32)</x:f>
      </x:c>
      <x:c r="I32" s="18" t="str">
        <x:f>IF(A32="","",IF(AND('Rules'!$B$30="Rules valid",COUNTIF($A$5:$A$34,A32)=1,C32&gt;='Rules'!$B$7,C32&lt;='Rules'!$B$8,E32&gt;='Rules'!$B$7,E32&lt;='Rules'!$B$8,G32=1),100*(D32*'Rules'!$B$9+F32*'Rules'!$B$10+H32*'Rules'!$B$11),""))</x:f>
      </x:c>
      <x:c r="J32" s="10" t="str">
        <x:f>IF(NOT(ISNUMBER(I32)),"",IF('Rules'!$B$29="Verified reference",LOOKUP(I32,'Rules'!$B$21:$B$27,'Rules'!$A$21:$A$27),"Boundary unset"))</x:f>
      </x:c>
      <x:c r="K32" s="11" t="str"/>
      <x:c r="L32" s="11" t="str"/>
      <x:c r="M32" s="10" t="str">
        <x:f>IF(A32="","",IF(COUNTIF($A$5:$A$34,A32)&gt;1,"Duplicate student ID",IF('Rules'!$B$30&lt;&gt;"Rules valid","Review rules",IF(OR(C32&gt;'Rules'!$B$8,E32&gt;'Rules'!$B$8,G32&gt;1),"Review selected sample",IF(AND(K32&lt;&gt;"",OR(NOT(ISNUMBER(K32)),K32&lt;1,K32&gt;7,MOD(N(K32),1)&lt;&gt;0)),"Invalid teacher grade",IF(AND(K32&lt;&gt;"",L32=""),"Teacher rationale missing",IF(NOT(ISNUMBER(I32)),"Insufficient sample",IF(K32&lt;&gt;"","Teacher judgement recorded",IF(J32="Boundary unset","Set boundary reference","Teacher review needed")))))))))</x:f>
      </x:c>
    </x:row>
    <x:row r="33" ht="58" customHeight="1">
      <x:c r="A33" s="11" t="str"/>
      <x:c r="B33" s="11" t="str"/>
      <x:c r="C33" s="9" t="str">
        <x:f>IF(A33="","",COUNTIFS('Evidence Log'!$B$5:$B$304,A33,'Evidence Log'!$D$5:$D$304,"P1",'Evidence Log'!$R$5:$R$304,"Yes"))</x:f>
      </x:c>
      <x:c r="D33" s="15" t="str">
        <x:f>IF(OR(A33="",C33=0),"",SUMIFS('Evidence Log'!$P$5:$P$304,'Evidence Log'!$B$5:$B$304,A33,'Evidence Log'!$D$5:$D$304,"P1",'Evidence Log'!$R$5:$R$304,"Yes")/C33)</x:f>
      </x:c>
      <x:c r="E33" s="9" t="str">
        <x:f>IF(A33="","",COUNTIFS('Evidence Log'!$B$5:$B$304,A33,'Evidence Log'!$D$5:$D$304,"P2",'Evidence Log'!$R$5:$R$304,"Yes"))</x:f>
      </x:c>
      <x:c r="F33" s="15" t="str">
        <x:f>IF(OR(A33="",E33=0),"",SUMIFS('Evidence Log'!$P$5:$P$304,'Evidence Log'!$B$5:$B$304,A33,'Evidence Log'!$D$5:$D$304,"P2",'Evidence Log'!$R$5:$R$304,"Yes")/E33)</x:f>
      </x:c>
      <x:c r="G33" s="9" t="str">
        <x:f>IF(A33="","",COUNTIFS('Evidence Log'!$B$5:$B$304,A33,'Evidence Log'!$D$5:$D$304,"IA",'Evidence Log'!$R$5:$R$304,"Yes"))</x:f>
      </x:c>
      <x:c r="H33" s="15" t="str">
        <x:f>IF(OR(A33="",G33=0),"",SUMIFS('Evidence Log'!$P$5:$P$304,'Evidence Log'!$B$5:$B$304,A33,'Evidence Log'!$D$5:$D$304,"IA",'Evidence Log'!$R$5:$R$304,"Yes")/G33)</x:f>
      </x:c>
      <x:c r="I33" s="17" t="str">
        <x:f>IF(A33="","",IF(AND('Rules'!$B$30="Rules valid",COUNTIF($A$5:$A$34,A33)=1,C33&gt;='Rules'!$B$7,C33&lt;='Rules'!$B$8,E33&gt;='Rules'!$B$7,E33&lt;='Rules'!$B$8,G33=1),100*(D33*'Rules'!$B$9+F33*'Rules'!$B$10+H33*'Rules'!$B$11),""))</x:f>
      </x:c>
      <x:c r="J33" s="9" t="str">
        <x:f>IF(NOT(ISNUMBER(I33)),"",IF('Rules'!$B$29="Verified reference",LOOKUP(I33,'Rules'!$B$21:$B$27,'Rules'!$A$21:$A$27),"Boundary unset"))</x:f>
      </x:c>
      <x:c r="K33" s="11" t="str"/>
      <x:c r="L33" s="11" t="str"/>
      <x:c r="M33" s="9" t="str">
        <x:f>IF(A33="","",IF(COUNTIF($A$5:$A$34,A33)&gt;1,"Duplicate student ID",IF('Rules'!$B$30&lt;&gt;"Rules valid","Review rules",IF(OR(C33&gt;'Rules'!$B$8,E33&gt;'Rules'!$B$8,G33&gt;1),"Review selected sample",IF(AND(K33&lt;&gt;"",OR(NOT(ISNUMBER(K33)),K33&lt;1,K33&gt;7,MOD(N(K33),1)&lt;&gt;0)),"Invalid teacher grade",IF(AND(K33&lt;&gt;"",L33=""),"Teacher rationale missing",IF(NOT(ISNUMBER(I33)),"Insufficient sample",IF(K33&lt;&gt;"","Teacher judgement recorded",IF(J33="Boundary unset","Set boundary reference","Teacher review needed")))))))))</x:f>
      </x:c>
    </x:row>
    <x:row r="34" ht="58" customHeight="1">
      <x:c r="A34" s="11" t="str"/>
      <x:c r="B34" s="11" t="str"/>
      <x:c r="C34" s="10" t="str">
        <x:f>IF(A34="","",COUNTIFS('Evidence Log'!$B$5:$B$304,A34,'Evidence Log'!$D$5:$D$304,"P1",'Evidence Log'!$R$5:$R$304,"Yes"))</x:f>
      </x:c>
      <x:c r="D34" s="16" t="str">
        <x:f>IF(OR(A34="",C34=0),"",SUMIFS('Evidence Log'!$P$5:$P$304,'Evidence Log'!$B$5:$B$304,A34,'Evidence Log'!$D$5:$D$304,"P1",'Evidence Log'!$R$5:$R$304,"Yes")/C34)</x:f>
      </x:c>
      <x:c r="E34" s="10" t="str">
        <x:f>IF(A34="","",COUNTIFS('Evidence Log'!$B$5:$B$304,A34,'Evidence Log'!$D$5:$D$304,"P2",'Evidence Log'!$R$5:$R$304,"Yes"))</x:f>
      </x:c>
      <x:c r="F34" s="16" t="str">
        <x:f>IF(OR(A34="",E34=0),"",SUMIFS('Evidence Log'!$P$5:$P$304,'Evidence Log'!$B$5:$B$304,A34,'Evidence Log'!$D$5:$D$304,"P2",'Evidence Log'!$R$5:$R$304,"Yes")/E34)</x:f>
      </x:c>
      <x:c r="G34" s="10" t="str">
        <x:f>IF(A34="","",COUNTIFS('Evidence Log'!$B$5:$B$304,A34,'Evidence Log'!$D$5:$D$304,"IA",'Evidence Log'!$R$5:$R$304,"Yes"))</x:f>
      </x:c>
      <x:c r="H34" s="16" t="str">
        <x:f>IF(OR(A34="",G34=0),"",SUMIFS('Evidence Log'!$P$5:$P$304,'Evidence Log'!$B$5:$B$304,A34,'Evidence Log'!$D$5:$D$304,"IA",'Evidence Log'!$R$5:$R$304,"Yes")/G34)</x:f>
      </x:c>
      <x:c r="I34" s="18" t="str">
        <x:f>IF(A34="","",IF(AND('Rules'!$B$30="Rules valid",COUNTIF($A$5:$A$34,A34)=1,C34&gt;='Rules'!$B$7,C34&lt;='Rules'!$B$8,E34&gt;='Rules'!$B$7,E34&lt;='Rules'!$B$8,G34=1),100*(D34*'Rules'!$B$9+F34*'Rules'!$B$10+H34*'Rules'!$B$11),""))</x:f>
      </x:c>
      <x:c r="J34" s="10" t="str">
        <x:f>IF(NOT(ISNUMBER(I34)),"",IF('Rules'!$B$29="Verified reference",LOOKUP(I34,'Rules'!$B$21:$B$27,'Rules'!$A$21:$A$27),"Boundary unset"))</x:f>
      </x:c>
      <x:c r="K34" s="11" t="str"/>
      <x:c r="L34" s="11" t="str"/>
      <x:c r="M34" s="10" t="str">
        <x:f>IF(A34="","",IF(COUNTIF($A$5:$A$34,A34)&gt;1,"Duplicate student ID",IF('Rules'!$B$30&lt;&gt;"Rules valid","Review rules",IF(OR(C34&gt;'Rules'!$B$8,E34&gt;'Rules'!$B$8,G34&gt;1),"Review selected sample",IF(AND(K34&lt;&gt;"",OR(NOT(ISNUMBER(K34)),K34&lt;1,K34&gt;7,MOD(N(K34),1)&lt;&gt;0)),"Invalid teacher grade",IF(AND(K34&lt;&gt;"",L34=""),"Teacher rationale missing",IF(NOT(ISNUMBER(I34)),"Insufficient sample",IF(K34&lt;&gt;"","Teacher judgement recorded",IF(J34="Boundary unset","Set boundary reference","Teacher review needed")))))))))</x:f>
      </x:c>
    </x:row>
  </x:sheetData>
  <x:dataValidations count="1">
    <x:dataValidation type="whole" operator="between" sqref="K5:K34">
      <x:formula1>1</x:formula1>
      <x:formula2>7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34fb4dfc49a34680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18.329999923706055" hidden="0" customWidth="1"/>
    <x:col min="2" max="2" width="7.78000020980835" hidden="0" customWidth="1"/>
    <x:col min="3" max="3" width="17.780000686645508" hidden="0" customWidth="1"/>
    <x:col min="4" max="4" width="27.780000686645508" hidden="0" customWidth="1"/>
    <x:col min="5" max="5" width="40" hidden="0" customWidth="1"/>
    <x:col min="6" max="6" width="33.33000183105469" hidden="0" customWidth="1"/>
    <x:col min="7" max="7" width="38.88999938964844" hidden="0" customWidth="1"/>
    <x:col min="8" max="8" width="38.88999938964844" hidden="0" customWidth="1"/>
    <x:col min="9" max="9" width="38.88999938964844" hidden="0" customWidth="1"/>
    <x:col min="10" max="10" width="10.5600004196167" hidden="0" customWidth="1"/>
    <x:col min="11" max="11" width="35.560001373291016" hidden="0" customWidth="1"/>
    <x:col min="12" max="12" width="30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>
      <x:c r="A2" s="2" t="str">
        <x:v>September–May: 16 connected sprints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>
      <x:c r="A3" s="3" t="str">
        <x:v>32 teaching-week equivalents; 160 × 70-minute slots. Actual calendar and IA deadline must be mapped.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38" customHeight="1">
      <x:c r="A4" s="7" t="str">
        <x:v>Sprint ID</x:v>
      </x:c>
      <x:c r="B4" s="7" t="str">
        <x:v>Weeks</x:v>
      </x:c>
      <x:c r="C4" s="7" t="str">
        <x:v>Window</x:v>
      </x:c>
      <x:c r="D4" s="7" t="str">
        <x:v>Focus</x:v>
      </x:c>
      <x:c r="E4" s="7" t="str">
        <x:v>Case / source seed</x:v>
      </x:c>
      <x:c r="F4" s="7" t="str">
        <x:v>Lab</x:v>
      </x:c>
      <x:c r="G4" s="7" t="str">
        <x:v>NEW LEARNING</x:v>
      </x:c>
      <x:c r="H4" s="7" t="str">
        <x:v>BUILDS ON</x:v>
      </x:c>
      <x:c r="I4" s="7" t="str">
        <x:v>PREPARES FOR</x:v>
      </x:c>
      <x:c r="J4" s="7" t="str">
        <x:v>Formal IA minutes</x:v>
      </x:c>
      <x:c r="K4" s="7" t="str">
        <x:v>Local targets</x:v>
      </x:c>
      <x:c r="L4" s="7" t="str">
        <x:v>Chapter mapping</x:v>
      </x:c>
    </x:row>
    <x:row r="5" ht="34" customHeight="1">
      <x:c r="A5" s="9" t="str">
        <x:v>ibds-26-s01</x:v>
      </x:c>
      <x:c r="B5" s="9" t="str">
        <x:v>1–2</x:v>
      </x:c>
      <x:c r="C5" s="9" t="str">
        <x:v>September</x:v>
      </x:c>
      <x:c r="D5" s="9" t="str">
        <x:v>Mechanisms, evidence and power</x:v>
      </x:c>
      <x:c r="E5" s="9" t="str">
        <x:v>Face recognition: Clearview investigation + NIST demographic testing</x:v>
      </x:c>
      <x:c r="F5" s="9" t="str">
        <x:v>Threshold and false-match card lab</x:v>
      </x:c>
      <x:c r="G5" s="9" t="str">
        <x:v>Explain an accurate causal mechanism; distinguish an evidence claim from an opinion</x:v>
      </x:c>
      <x:c r="H5" s="9" t="str">
        <x:v>Everyday digital experience; diagnostic establishes actual starting points</x:v>
      </x:c>
      <x:c r="I5" s="9" t="str">
        <x:v>Separate immediate impact from longer implication; qualify a policy judgement</x:v>
      </x:c>
      <x:c r="J5" s="9" t="n">
        <x:v>0</x:v>
      </x:c>
      <x:c r="K5" s="9" t="str">
        <x:v>ds-u02-003; ds-u02-005; ds-u02-006; ds-u03-006; ds-u12-003</x:v>
      </x:c>
      <x:c r="L5" s="9" t="str">
        <x:v>Pending: map supplied textbook edition; do not invent chapter numbers</x:v>
      </x:c>
    </x:row>
    <x:row r="6" ht="34" customHeight="1">
      <x:c r="A6" s="10" t="str">
        <x:v>ibds-26-s02</x:v>
      </x:c>
      <x:c r="B6" s="10" t="str">
        <x:v>3–4</x:v>
      </x:c>
      <x:c r="C6" s="10" t="str">
        <x:v>September–October</x:v>
      </x:c>
      <x:c r="D6" s="10" t="str">
        <x:v>Age assurance and policy judgement</x:v>
      </x:c>
      <x:c r="E6" s="10" t="str">
        <x:v>Australian social-media age restrictions: refresh implementation before teaching</x:v>
      </x:c>
      <x:c r="F6" s="10" t="str">
        <x:v>Age gate design: self-declaration, estimation, verification</x:v>
      </x:c>
      <x:c r="G6" s="10" t="str">
        <x:v>Separate immediate impact from longer implication; qualify a policy judgement</x:v>
      </x:c>
      <x:c r="H6" s="10" t="str">
        <x:v>Explain an accurate causal mechanism; distinguish an evidence claim from an opinion</x:v>
      </x:c>
      <x:c r="I6" s="10" t="str">
        <x:v>Explain ranking, feedback loops and selection bias; weigh competing goals</x:v>
      </x:c>
      <x:c r="J6" s="10" t="n">
        <x:v>0</x:v>
      </x:c>
      <x:c r="K6" s="10" t="str">
        <x:v>ds-u02-002; ds-u03-006; ds-plan-evaluation</x:v>
      </x:c>
      <x:c r="L6" s="10" t="str">
        <x:v>Pending: map supplied textbook edition; do not invent chapter numbers</x:v>
      </x:c>
    </x:row>
    <x:row r="7" ht="46" customHeight="1">
      <x:c r="A7" s="9" t="str">
        <x:v>ibds-26-s03</x:v>
      </x:c>
      <x:c r="B7" s="9" t="str">
        <x:v>5–6</x:v>
      </x:c>
      <x:c r="C7" s="9" t="str">
        <x:v>October</x:v>
      </x:c>
      <x:c r="D7" s="9" t="str">
        <x:v>Data, algorithms and recommendation</x:v>
      </x:c>
      <x:c r="E7" s="9" t="str">
        <x:v>TikTok recommendation explanation (2020 historical mechanism source); compare with a current verified update</x:v>
      </x:c>
      <x:c r="F7" s="9" t="str">
        <x:v>Paper recommender: change weights and compare ranked feeds</x:v>
      </x:c>
      <x:c r="G7" s="9" t="str">
        <x:v>Explain ranking, feedback loops and selection bias; weigh competing goals</x:v>
      </x:c>
      <x:c r="H7" s="9" t="str">
        <x:v>Separate immediate impact from longer implication; qualify a policy judgement</x:v>
      </x:c>
      <x:c r="I7" s="9" t="str">
        <x:v>Connect hardware, packets, latency and security controls to a specific case</x:v>
      </x:c>
      <x:c r="J7" s="9" t="n">
        <x:v>0</x:v>
      </x:c>
      <x:c r="K7" s="9" t="str">
        <x:v>ds-u03-001; ds-u03-002; ds-u03-003; ds-u03-004; ds-u03-005; ds-u04-001; ds-u04-002; ds-u04-003; ds-u04-004; ds-u04-005; ds-u04-006</x:v>
      </x:c>
      <x:c r="L7" s="9" t="str">
        <x:v>Pending: map supplied textbook edition; do not invent chapter numbers</x:v>
      </x:c>
    </x:row>
    <x:row r="8" ht="46" customHeight="1">
      <x:c r="A8" s="10" t="str">
        <x:v>ibds-26-s04</x:v>
      </x:c>
      <x:c r="B8" s="10" t="str">
        <x:v>7–8</x:v>
      </x:c>
      <x:c r="C8" s="10" t="str">
        <x:v>October–November</x:v>
      </x:c>
      <x:c r="D8" s="10" t="str">
        <x:v>Computers, networks and privacy</x:v>
      </x:c>
      <x:c r="E8" s="10" t="str">
        <x:v>Canadian Cyber Centre threat assessment + teacher-selected documented incident</x:v>
      </x:c>
      <x:c r="F8" s="10" t="str">
        <x:v>Human packet network; CPU/RAM/storage cards; safe phishing inspection</x:v>
      </x:c>
      <x:c r="G8" s="10" t="str">
        <x:v>Connect hardware, packets, latency and security controls to a specific case</x:v>
      </x:c>
      <x:c r="H8" s="10" t="str">
        <x:v>Explain ranking, feedback loops and selection bias; weigh competing goals</x:v>
      </x:c>
      <x:c r="I8" s="10" t="str">
        <x:v>Distinguish prediction from understanding; compare failure and oversight</x:v>
      </x:c>
      <x:c r="J8" s="10" t="n">
        <x:v>0</x:v>
      </x:c>
      <x:c r="K8" s="10" t="str">
        <x:v>ds-u05-001; ds-u05-002; ds-u05-003; ds-u05-004; ds-u05-005; ds-u06-001; ds-u06-002; ds-u06-003; ds-u06-004; ds-u06-005; ds-u06-006</x:v>
      </x:c>
      <x:c r="L8" s="10" t="str">
        <x:v>Pending: map supplied textbook edition; do not invent chapter numbers</x:v>
      </x:c>
    </x:row>
    <x:row r="9" ht="34" customHeight="1">
      <x:c r="A9" s="9" t="str">
        <x:v>ibds-26-s05</x:v>
      </x:c>
      <x:c r="B9" s="9" t="str">
        <x:v>9–10</x:v>
      </x:c>
      <x:c r="C9" s="9" t="str">
        <x:v>November</x:v>
      </x:c>
      <x:c r="D9" s="9" t="str">
        <x:v>AI, robots and human oversight</x:v>
      </x:c>
      <x:c r="E9" s="9" t="str">
        <x:v>AI tutoring study + NHTSA automated-vehicle safety material</x:v>
      </x:c>
      <x:c r="F9" s="9" t="str">
        <x:v>Synthetic classifier; sensor→decision→actuator robot cards</x:v>
      </x:c>
      <x:c r="G9" s="9" t="str">
        <x:v>Distinguish prediction from understanding; compare failure and oversight</x:v>
      </x:c>
      <x:c r="H9" s="9" t="str">
        <x:v>Connect hardware, packets, latency and security controls to a specific case</x:v>
      </x:c>
      <x:c r="I9" s="9" t="str">
        <x:v>Synthesize around themes; use identity, expression and change analytically</x:v>
      </x:c>
      <x:c r="J9" s="9" t="n">
        <x:v>0</x:v>
      </x:c>
      <x:c r="K9" s="9" t="str">
        <x:v>ds-plan-ai; ds-plan-robots; ds-u04-003; ds-u04-005; ds-plan-evaluation</x:v>
      </x:c>
      <x:c r="L9" s="9" t="str">
        <x:v>Pending: map supplied textbook edition; do not invent chapter numbers</x:v>
      </x:c>
    </x:row>
    <x:row r="10" ht="34" customHeight="1">
      <x:c r="A10" s="10" t="str">
        <x:v>ibds-26-s06</x:v>
      </x:c>
      <x:c r="B10" s="10" t="str">
        <x:v>11–12</x:v>
      </x:c>
      <x:c r="C10" s="10" t="str">
        <x:v>November–December</x:v>
      </x:c>
      <x:c r="D10" s="10" t="str">
        <x:v>Media, culture and political participation</x:v>
      </x:c>
      <x:c r="E10" s="10" t="str">
        <x:v>Oversight Board Trump suspension decision (2021 historical case); add a current contrasting moderation case</x:v>
      </x:c>
      <x:c r="F10" s="10" t="str">
        <x:v>Moderation queue with conflicting rules and appeal</x:v>
      </x:c>
      <x:c r="G10" s="10" t="str">
        <x:v>Synthesize around themes; use identity, expression and change analytically</x:v>
      </x:c>
      <x:c r="H10" s="10" t="str">
        <x:v>Distinguish prediction from understanding; compare failure and oversight</x:v>
      </x:c>
      <x:c r="I10" s="10" t="str">
        <x:v>Evaluate scale, uncertainty and distribution; compare contexts</x:v>
      </x:c>
      <x:c r="J10" s="10" t="n">
        <x:v>0</x:v>
      </x:c>
      <x:c r="K10" s="10" t="str">
        <x:v>ds-u07-001; ds-u07-002; ds-u07-003; ds-u07-004; ds-u07-005; ds-plan-concepts; ds-plan-synthesis</x:v>
      </x:c>
      <x:c r="L10" s="10" t="str">
        <x:v>Pending: map supplied textbook edition; do not invent chapter numbers</x:v>
      </x:c>
    </x:row>
    <x:row r="11" ht="34" customHeight="1">
      <x:c r="A11" s="9" t="str">
        <x:v>ibds-26-s07</x:v>
      </x:c>
      <x:c r="B11" s="9" t="str">
        <x:v>13–14</x:v>
      </x:c>
      <x:c r="C11" s="9" t="str">
        <x:v>December</x:v>
      </x:c>
      <x:c r="D11" s="9" t="str">
        <x:v>Infrastructure, environment and inequality</x:v>
      </x:c>
      <x:c r="E11" s="9" t="str">
        <x:v>IEA Energy and AI: estimates, assumptions and regional differences</x:v>
      </x:c>
      <x:c r="F11" s="9" t="str">
        <x:v>Estimate data-centre energy under three transparent assumptions</x:v>
      </x:c>
      <x:c r="G11" s="9" t="str">
        <x:v>Evaluate scale, uncertainty and distribution; compare contexts</x:v>
      </x:c>
      <x:c r="H11" s="9" t="str">
        <x:v>Synthesize around themes; use identity, expression and change analytically</x:v>
      </x:c>
      <x:c r="I11" s="9" t="str">
        <x:v>Narrow a question around a specific example and defensible evidence</x:v>
      </x:c>
      <x:c r="J11" s="9" t="n">
        <x:v>0</x:v>
      </x:c>
      <x:c r="K11" s="9" t="str">
        <x:v>ds-u02-004; ds-u05-004; ds-u05-005; ds-plan-contexts; ds-plan-evaluation</x:v>
      </x:c>
      <x:c r="L11" s="9" t="str">
        <x:v>Pending: map supplied textbook edition; do not invent chapter numbers</x:v>
      </x:c>
    </x:row>
    <x:row r="12" ht="34" customHeight="1">
      <x:c r="A12" s="10" t="str">
        <x:v>ibds-26-s08</x:v>
      </x:c>
      <x:c r="B12" s="10" t="str">
        <x:v>15–16</x:v>
      </x:c>
      <x:c r="C12" s="10" t="str">
        <x:v>January</x:v>
      </x:c>
      <x:c r="D12" s="10" t="str">
        <x:v>Inquiry feasibility and communication</x:v>
      </x:c>
      <x:c r="E12" s="10" t="str">
        <x:v>Student issue shortlist: health, education, work or local community</x:v>
      </x:c>
      <x:c r="F12" s="10" t="str">
        <x:v>Question clinic; source triangulation; contrasting perspectives map</x:v>
      </x:c>
      <x:c r="G12" s="10" t="str">
        <x:v>Narrow a question around a specific example and defensible evidence</x:v>
      </x:c>
      <x:c r="H12" s="10" t="str">
        <x:v>Evaluate scale, uncertainty and distribution; compare contexts</x:v>
      </x:c>
      <x:c r="I12" s="10" t="str">
        <x:v>Transfer the whole chain without a sentence-by-sentence scaffold</x:v>
      </x:c>
      <x:c r="J12" s="10" t="n">
        <x:v>0</x:v>
      </x:c>
      <x:c r="K12" s="10" t="str">
        <x:v>ds-plan-inquiry; ds-u12-003; ds-plan-communication</x:v>
      </x:c>
      <x:c r="L12" s="10" t="str">
        <x:v>Pending: map supplied textbook edition; do not invent chapter numbers</x:v>
      </x:c>
    </x:row>
    <x:row r="13" ht="34" customHeight="1">
      <x:c r="A13" s="9" t="str">
        <x:v>ibds-26-s09</x:v>
      </x:c>
      <x:c r="B13" s="9" t="str">
        <x:v>17–18</x:v>
      </x:c>
      <x:c r="C13" s="9" t="str">
        <x:v>January–February</x:v>
      </x:c>
      <x:c r="D13" s="9" t="str">
        <x:v>Semester synthesis and diagnostic repair</x:v>
      </x:c>
      <x:c r="E13" s="9" t="str">
        <x:v>Unseen teacher-built mixed case/source pack</x:v>
      </x:c>
      <x:c r="F13" s="9" t="str">
        <x:v>Argument clinic: mechanism, evidence, weighing and judgement</x:v>
      </x:c>
      <x:c r="G13" s="9" t="str">
        <x:v>Transfer the whole chain without a sentence-by-sentence scaffold</x:v>
      </x:c>
      <x:c r="H13" s="9" t="str">
        <x:v>Narrow a question around a specific example and defensible evidence</x:v>
      </x:c>
      <x:c r="I13" s="9" t="str">
        <x:v>Adapt to this scenario; integrate own knowledge without a memorized answer</x:v>
      </x:c>
      <x:c r="J13" s="9" t="n">
        <x:v>0</x:v>
      </x:c>
      <x:c r="K13" s="9" t="str">
        <x:v>ds-plan-evaluation; ds-plan-synthesis; ds-plan-contexts</x:v>
      </x:c>
      <x:c r="L13" s="9" t="str">
        <x:v>Pending: map supplied textbook edition; do not invent chapter numbers</x:v>
      </x:c>
    </x:row>
    <x:row r="14" ht="34" customHeight="1">
      <x:c r="A14" s="10" t="str">
        <x:v>ibds-26-s10</x:v>
      </x:c>
      <x:c r="B14" s="10" t="str">
        <x:v>19–20</x:v>
      </x:c>
      <x:c r="C14" s="10" t="str">
        <x:v>February</x:v>
      </x:c>
      <x:c r="D14" s="10" t="str">
        <x:v>Unfamiliar cases and source synthesis</x:v>
      </x:c>
      <x:c r="E14" s="10" t="str">
        <x:v>Fresh health or knowledge context plus earlier contrasting cases</x:v>
      </x:c>
      <x:c r="F14" s="10" t="str">
        <x:v>Source conflict lab: claim, data, provenance, limits</x:v>
      </x:c>
      <x:c r="G14" s="10" t="str">
        <x:v>Adapt to this scenario; integrate own knowledge without a memorized answer</x:v>
      </x:c>
      <x:c r="H14" s="10" t="str">
        <x:v>Transfer the whole chain without a sentence-by-sentence scaffold</x:v>
      </x:c>
      <x:c r="I14" s="10" t="str">
        <x:v>Build the actual IA evidence base; track provenance and individual decisions</x:v>
      </x:c>
      <x:c r="J14" s="10" t="n">
        <x:v>0</x:v>
      </x:c>
      <x:c r="K14" s="10" t="str">
        <x:v>ds-plan-contexts; ds-plan-synthesis; ds-plan-evaluation</x:v>
      </x:c>
      <x:c r="L14" s="10" t="str">
        <x:v>Pending: map supplied textbook edition; do not invent chapter numbers</x:v>
      </x:c>
    </x:row>
    <x:row r="15" ht="34" customHeight="1">
      <x:c r="A15" s="9" t="str">
        <x:v>ibds-26-s11</x:v>
      </x:c>
      <x:c r="B15" s="9" t="str">
        <x:v>21–22</x:v>
      </x:c>
      <x:c r="C15" s="9" t="str">
        <x:v>February–March</x:v>
      </x:c>
      <x:c r="D15" s="9" t="str">
        <x:v>IA inquiry and research</x:v>
      </x:c>
      <x:c r="E15" s="9" t="str">
        <x:v>Approved individual real-world example and question</x:v>
      </x:c>
      <x:c r="F15" s="9" t="str">
        <x:v>Source evaluation and investigation conferences</x:v>
      </x:c>
      <x:c r="G15" s="9" t="str">
        <x:v>Build the actual IA evidence base; track provenance and individual decisions</x:v>
      </x:c>
      <x:c r="H15" s="9" t="str">
        <x:v>Adapt to this scenario; integrate own knowledge without a memorized answer</x:v>
      </x:c>
      <x:c r="I15" s="9" t="str">
        <x:v>Turn findings into analysis, implications and insight</x:v>
      </x:c>
      <x:c r="J15" s="9" t="n">
        <x:v>560</x:v>
      </x:c>
      <x:c r="K15" s="9" t="str">
        <x:v>ds-plan-inquiry; ds-u12-003; ds-plan-evaluation</x:v>
      </x:c>
      <x:c r="L15" s="9" t="str">
        <x:v>Pending: map supplied textbook edition; do not invent chapter numbers</x:v>
      </x:c>
    </x:row>
    <x:row r="16" ht="34" customHeight="1">
      <x:c r="A16" s="10" t="str">
        <x:v>ibds-26-s12</x:v>
      </x:c>
      <x:c r="B16" s="10" t="str">
        <x:v>23–24</x:v>
      </x:c>
      <x:c r="C16" s="10" t="str">
        <x:v>March</x:v>
      </x:c>
      <x:c r="D16" s="10" t="str">
        <x:v>IA analysis and production</x:v>
      </x:c>
      <x:c r="E16" s="10" t="str">
        <x:v>Individual approved case; current evidence logged</x:v>
      </x:c>
      <x:c r="F16" s="10" t="str">
        <x:v>Claim-evidence storyboard; prototype multimedia explanation</x:v>
      </x:c>
      <x:c r="G16" s="10" t="str">
        <x:v>Turn findings into analysis, implications and insight</x:v>
      </x:c>
      <x:c r="H16" s="10" t="str">
        <x:v>Build the actual IA evidence base; track provenance and individual decisions</x:v>
      </x:c>
      <x:c r="I16" s="10" t="str">
        <x:v>Complete the IA; return to unfamiliar scenarios without IA scaffolds</x:v>
      </x:c>
      <x:c r="J16" s="10" t="n">
        <x:v>630</x:v>
      </x:c>
      <x:c r="K16" s="10" t="str">
        <x:v>ds-plan-communication; ds-plan-evaluation; ds-plan-contexts</x:v>
      </x:c>
      <x:c r="L16" s="10" t="str">
        <x:v>Pending: map supplied textbook edition; do not invent chapter numbers</x:v>
      </x:c>
    </x:row>
    <x:row r="17" ht="34" customHeight="1">
      <x:c r="A17" s="9" t="str">
        <x:v>ibds-26-s13</x:v>
      </x:c>
      <x:c r="B17" s="9" t="str">
        <x:v>25–26</x:v>
      </x:c>
      <x:c r="C17" s="9" t="str">
        <x:v>March–April</x:v>
      </x:c>
      <x:c r="D17" s="9" t="str">
        <x:v>IA completion and return to exam transfer</x:v>
      </x:c>
      <x:c r="E17" s="9" t="str">
        <x:v>Individual IA plus one new case used only for exam practice</x:v>
      </x:c>
      <x:c r="F17" s="9" t="str">
        <x:v>Authenticity conversation; final technical QA and independent transfer</x:v>
      </x:c>
      <x:c r="G17" s="9" t="str">
        <x:v>Complete the IA; return to unfamiliar scenarios without IA scaffolds</x:v>
      </x:c>
      <x:c r="H17" s="9" t="str">
        <x:v>Turn findings into analysis, implications and insight</x:v>
      </x:c>
      <x:c r="I17" s="9" t="str">
        <x:v>Sustain accurate scenario-specific analysis under full-paper conditions</x:v>
      </x:c>
      <x:c r="J17" s="9" t="n">
        <x:v>610</x:v>
      </x:c>
      <x:c r="K17" s="9" t="str">
        <x:v>ds-plan-communication; ds-plan-evaluation; ds-plan-synthesis</x:v>
      </x:c>
      <x:c r="L17" s="9" t="str">
        <x:v>Pending: map supplied textbook edition; do not invent chapter numbers</x:v>
      </x:c>
    </x:row>
    <x:row r="18" ht="34" customHeight="1">
      <x:c r="A18" s="10" t="str">
        <x:v>ibds-26-s14</x:v>
      </x:c>
      <x:c r="B18" s="10" t="str">
        <x:v>27–28</x:v>
      </x:c>
      <x:c r="C18" s="10" t="str">
        <x:v>April</x:v>
      </x:c>
      <x:c r="D18" s="10" t="str">
        <x:v>Paper 1 performance and Mock A</x:v>
      </x:c>
      <x:c r="E18" s="10" t="str">
        <x:v>Unseen authorized specimen/past paper or clearly labelled teacher paper</x:v>
      </x:c>
      <x:c r="F18" s="10" t="str">
        <x:v>Scenario difference drill; timed response and diagnostic reteach</x:v>
      </x:c>
      <x:c r="G18" s="10" t="str">
        <x:v>Sustain accurate scenario-specific analysis under full-paper conditions</x:v>
      </x:c>
      <x:c r="H18" s="10" t="str">
        <x:v>Complete the IA; return to unfamiliar scenarios without IA scaffolds</x:v>
      </x:c>
      <x:c r="I18" s="10" t="str">
        <x:v>Synthesize contrasting sources and own knowledge under time pressure</x:v>
      </x:c>
      <x:c r="J18" s="10" t="n">
        <x:v>0</x:v>
      </x:c>
      <x:c r="K18" s="10" t="str">
        <x:v>ds-plan-evaluation; ds-plan-contexts</x:v>
      </x:c>
      <x:c r="L18" s="10" t="str">
        <x:v>Pending: map supplied textbook edition; do not invent chapter numbers</x:v>
      </x:c>
    </x:row>
    <x:row r="19" ht="34" customHeight="1">
      <x:c r="A19" s="9" t="str">
        <x:v>ibds-26-s15</x:v>
      </x:c>
      <x:c r="B19" s="9" t="str">
        <x:v>29–30</x:v>
      </x:c>
      <x:c r="C19" s="9" t="str">
        <x:v>April–early May</x:v>
      </x:c>
      <x:c r="D19" s="9" t="str">
        <x:v>Paper 2 performance and Mock A</x:v>
      </x:c>
      <x:c r="E19" s="9" t="str">
        <x:v>Unseen authorized source paper; distinct from practice pack</x:v>
      </x:c>
      <x:c r="F19" s="9" t="str">
        <x:v>Theme-source matrix followed by a coherent argument</x:v>
      </x:c>
      <x:c r="G19" s="9" t="str">
        <x:v>Synthesize contrasting sources and own knowledge under time pressure</x:v>
      </x:c>
      <x:c r="H19" s="9" t="str">
        <x:v>Sustain accurate scenario-specific analysis under full-paper conditions</x:v>
      </x:c>
      <x:c r="I19" s="9" t="str">
        <x:v>Demonstrate reliable independent transfer across fresh tasks</x:v>
      </x:c>
      <x:c r="J19" s="9" t="n">
        <x:v>0</x:v>
      </x:c>
      <x:c r="K19" s="9" t="str">
        <x:v>ds-plan-synthesis; ds-u12-003; ds-plan-evaluation</x:v>
      </x:c>
      <x:c r="L19" s="9" t="str">
        <x:v>Pending: map supplied textbook edition; do not invent chapter numbers</x:v>
      </x:c>
    </x:row>
    <x:row r="20" ht="34" customHeight="1">
      <x:c r="A20" s="10" t="str">
        <x:v>ibds-26-s16</x:v>
      </x:c>
      <x:c r="B20" s="10" t="str">
        <x:v>31–32</x:v>
      </x:c>
      <x:c r="C20" s="10" t="str">
        <x:v>Before the May examinations</x:v>
      </x:c>
      <x:c r="D20" s="10" t="str">
        <x:v>Readiness, Mock B and targeted repair</x:v>
      </x:c>
      <x:c r="E20" s="10" t="str">
        <x:v>Two fresh papers; use only unseen versions for prediction</x:v>
      </x:c>
      <x:c r="F20" s="10" t="str">
        <x:v>Two full mocks; targeted skill clinics; rest and exam routines</x:v>
      </x:c>
      <x:c r="G20" s="10" t="str">
        <x:v>Demonstrate reliable independent transfer across fresh tasks</x:v>
      </x:c>
      <x:c r="H20" s="10" t="str">
        <x:v>Synthesize contrasting sources and own knowledge under time pressure</x:v>
      </x:c>
      <x:c r="I20" s="10" t="str">
        <x:v>Independent performance in the May examinations and responsible inquiry beyond the course</x:v>
      </x:c>
      <x:c r="J20" s="10" t="n">
        <x:v>0</x:v>
      </x:c>
      <x:c r="K20" s="10" t="str">
        <x:v>ds-plan-evaluation; ds-plan-synthesis; ds-plan-contexts</x:v>
      </x:c>
      <x:c r="L20" s="10" t="str">
        <x:v>Pending: map supplied textbook edition; do not invent chapter numbers</x:v>
      </x:c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</x:row>
  </x:sheetData>
  <x:pageMargins left="0.7" right="0.7" top="0.75" bottom="0.75" header="0.3" footer="0.3"/>
  <x:tableParts count="1">
    <x:tablePart xmlns:r="http://schemas.openxmlformats.org/officeDocument/2006/relationships" r:id="R703d0c6a9bf1404c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6.889999866485596" hidden="0" customWidth="1"/>
    <x:col min="2" max="2" width="6.110000133514404" hidden="0" customWidth="1"/>
    <x:col min="3" max="3" width="18.329999923706055" hidden="0" customWidth="1"/>
    <x:col min="4" max="4" width="52.220001220703125" hidden="0" customWidth="1"/>
    <x:col min="5" max="5" width="10" hidden="0" customWidth="1"/>
    <x:col min="6" max="6" width="10" hidden="0" customWidth="1"/>
    <x:col min="7" max="7" width="17.780000686645508" hidden="0" customWidth="1"/>
    <x:col min="8" max="8" width="35.560001373291016" hidden="0" customWidth="1"/>
    <x:col min="9" max="9" width="38.88999938964844" hidden="0" customWidth="1"/>
    <x:col min="10" max="10" width="53.33000183105469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>
      <x:c r="A2" s="2" t="str">
        <x:v>160 class allocations; daily visibility with purposeful assessment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>
      <x:c r="A3" s="3" t="str">
        <x:v>Mock blocks require uninterrupted extra time reallocated from flex. Formal IA total: 1,800 minutes.</x:v>
      </x:c>
      <x:c r="B3" s="1"/>
      <x:c r="C3" s="1"/>
      <x:c r="D3" s="1"/>
      <x:c r="E3" s="1"/>
      <x:c r="F3" s="1"/>
      <x:c r="G3" s="1"/>
      <x:c r="H3" s="1"/>
      <x:c r="I3" s="1"/>
      <x:c r="J3" s="1"/>
    </x:row>
    <x:row r="4" ht="38" customHeight="1">
      <x:c r="A4" s="7" t="str">
        <x:v>Week</x:v>
      </x:c>
      <x:c r="B4" s="7" t="str">
        <x:v>Day</x:v>
      </x:c>
      <x:c r="C4" s="7" t="str">
        <x:v>Sprint ID</x:v>
      </x:c>
      <x:c r="D4" s="7" t="str">
        <x:v>Class task</x:v>
      </x:c>
      <x:c r="E4" s="7" t="str">
        <x:v>Allocated minutes</x:v>
      </x:c>
      <x:c r="F4" s="7" t="str">
        <x:v>Formal IA minutes</x:v>
      </x:c>
      <x:c r="G4" s="7" t="str">
        <x:v>Evidence method</x:v>
      </x:c>
      <x:c r="H4" s="7" t="str">
        <x:v>Support condition</x:v>
      </x:c>
      <x:c r="I4" s="7" t="str">
        <x:v>Recording</x:v>
      </x:c>
      <x:c r="J4" s="7" t="str">
        <x:v>PowerSchool daily name</x:v>
      </x:c>
    </x:row>
    <x:row r="5" ht="34" customHeight="1">
      <x:c r="A5" s="9" t="n">
        <x:v>1</x:v>
      </x:c>
      <x:c r="B5" s="9" t="n">
        <x:v>1</x:v>
      </x:c>
      <x:c r="C5" s="9" t="str">
        <x:v>ibds-26-s01</x:v>
      </x:c>
      <x:c r="D5" s="9" t="str">
        <x:v>Retrieve prior learning; diagnose a new scenario in mechanisms, evidence and power</x:v>
      </x:c>
      <x:c r="E5" s="9" t="n">
        <x:v>70</x:v>
      </x:c>
      <x:c r="F5" s="9" t="n">
        <x:v>0</x:v>
      </x:c>
      <x:c r="G5" s="9" t="str">
        <x:v>Pro</x:v>
      </x:c>
      <x:c r="H5" s="9" t="str">
        <x:v>Guided or declared assistance; IA follows current IB policy</x:v>
      </x:c>
      <x:c r="I5" s="9" t="str">
        <x:v>Visible daily checklist; Collected Only / excluded from traditional grade unless separately identified academic checkpoint</x:v>
      </x:c>
      <x:c r="J5" s="9" t="str">
        <x:v>U1-DS-U02-003-Form-Pro | W01D1 Retrieve prior learning; diagnose a new scenario in mec</x:v>
      </x:c>
    </x:row>
    <x:row r="6" ht="34" customHeight="1">
      <x:c r="A6" s="10" t="n">
        <x:v>1</x:v>
      </x:c>
      <x:c r="B6" s="10" t="n">
        <x:v>2</x:v>
      </x:c>
      <x:c r="C6" s="10" t="str">
        <x:v>ibds-26-s01</x:v>
      </x:c>
      <x:c r="D6" s="10" t="str">
        <x:v>Model mechanism; annotate the specific case: Face recognition: Clearview investigation + NIST demographic testing</x:v>
      </x:c>
      <x:c r="E6" s="10" t="n">
        <x:v>70</x:v>
      </x:c>
      <x:c r="F6" s="10" t="n">
        <x:v>0</x:v>
      </x:c>
      <x:c r="G6" s="10" t="str">
        <x:v>Pro</x:v>
      </x:c>
      <x:c r="H6" s="10" t="str">
        <x:v>Guided or declared assistance; IA follows current IB policy</x:v>
      </x:c>
      <x:c r="I6" s="10" t="str">
        <x:v>Visible daily checklist; Collected Only / excluded from traditional grade unless separately identified academic checkpoint</x:v>
      </x:c>
      <x:c r="J6" s="10" t="str">
        <x:v>U1-DS-U02-003-Form-Pro | W01D2 Model mechanism; annotate the specific case: Face recog</x:v>
      </x:c>
    </x:row>
    <x:row r="7" ht="34" customHeight="1">
      <x:c r="A7" s="9" t="n">
        <x:v>1</x:v>
      </x:c>
      <x:c r="B7" s="9" t="n">
        <x:v>3</x:v>
      </x:c>
      <x:c r="C7" s="9" t="str">
        <x:v>ibds-26-s01</x:v>
      </x:c>
      <x:c r="D7" s="9" t="str">
        <x:v>Guided lab: Threshold and false-match card lab</x:v>
      </x:c>
      <x:c r="E7" s="9" t="n">
        <x:v>70</x:v>
      </x:c>
      <x:c r="F7" s="9" t="n">
        <x:v>0</x:v>
      </x:c>
      <x:c r="G7" s="9" t="str">
        <x:v>Obs + Pro</x:v>
      </x:c>
      <x:c r="H7" s="9" t="str">
        <x:v>Guided or declared assistance; IA follows current IB policy</x:v>
      </x:c>
      <x:c r="I7" s="9" t="str">
        <x:v>Visible daily checklist; Collected Only / excluded from traditional grade unless separately identified academic checkpoint</x:v>
      </x:c>
      <x:c r="J7" s="9" t="str">
        <x:v>U1-DS-U02-003-Form-Pro | W01D3 Guided lab: Threshold and false-match card lab</x:v>
      </x:c>
    </x:row>
    <x:row r="8" ht="34" customHeight="1">
      <x:c r="A8" s="10" t="n">
        <x:v>1</x:v>
      </x:c>
      <x:c r="B8" s="10" t="n">
        <x:v>4</x:v>
      </x:c>
      <x:c r="C8" s="10" t="str">
        <x:v>ibds-26-s01</x:v>
      </x:c>
      <x:c r="D8" s="10" t="str">
        <x:v>Explain results; source-check one claim; 2–3 minute rotating defence</x:v>
      </x:c>
      <x:c r="E8" s="10" t="n">
        <x:v>70</x:v>
      </x:c>
      <x:c r="F8" s="10" t="n">
        <x:v>0</x:v>
      </x:c>
      <x:c r="G8" s="10" t="str">
        <x:v>Pro + rotating Con</x:v>
      </x:c>
      <x:c r="H8" s="10" t="str">
        <x:v>Guided or declared assistance; IA follows current IB policy</x:v>
      </x:c>
      <x:c r="I8" s="10" t="str">
        <x:v>Visible daily checklist; Collected Only / excluded from traditional grade unless separately identified academic checkpoint</x:v>
      </x:c>
      <x:c r="J8" s="10" t="str">
        <x:v>U1-DS-U02-003-Form-Pro | W01D4 Explain results; source-check one claim; 2–3 minute rot</x:v>
      </x:c>
    </x:row>
    <x:row r="9" ht="34" customHeight="1">
      <x:c r="A9" s="9" t="n">
        <x:v>1</x:v>
      </x:c>
      <x:c r="B9" s="9" t="n">
        <x:v>5</x:v>
      </x:c>
      <x:c r="C9" s="9" t="str">
        <x:v>ibds-26-s01</x:v>
      </x:c>
      <x:c r="D9" s="9" t="str">
        <x:v>Independent quiz: mechanism + delayed retrieval; feedback and repair</x:v>
      </x:c>
      <x:c r="E9" s="9" t="n">
        <x:v>70</x:v>
      </x:c>
      <x:c r="F9" s="9" t="n">
        <x:v>0</x:v>
      </x:c>
      <x:c r="G9" s="9" t="str">
        <x:v>Pro</x:v>
      </x:c>
      <x:c r="H9" s="9" t="str">
        <x:v>Independent, no generative assistance</x:v>
      </x:c>
      <x:c r="I9" s="9" t="str">
        <x:v>Visible daily checklist; Collected Only / excluded from traditional grade unless separately identified academic checkpoint</x:v>
      </x:c>
      <x:c r="J9" s="9" t="str">
        <x:v>U1-DS-U02-003-Form-Pro | W01D5 Independent quiz: mechanism + delayed retrieval; feedba</x:v>
      </x:c>
    </x:row>
    <x:row r="10" ht="34" customHeight="1">
      <x:c r="A10" s="10" t="n">
        <x:v>2</x:v>
      </x:c>
      <x:c r="B10" s="10" t="n">
        <x:v>1</x:v>
      </x:c>
      <x:c r="C10" s="10" t="str">
        <x:v>ibds-26-s01</x:v>
      </x:c>
      <x:c r="D10" s="10" t="str">
        <x:v>Compare stakeholders and use a concept to explain a causal relationship</x:v>
      </x:c>
      <x:c r="E10" s="10" t="n">
        <x:v>70</x:v>
      </x:c>
      <x:c r="F10" s="10" t="n">
        <x:v>0</x:v>
      </x:c>
      <x:c r="G10" s="10" t="str">
        <x:v>Pro</x:v>
      </x:c>
      <x:c r="H10" s="10" t="str">
        <x:v>Guided or declared assistance; IA follows current IB policy</x:v>
      </x:c>
      <x:c r="I10" s="10" t="str">
        <x:v>Visible daily checklist; Collected Only / excluded from traditional grade unless separately identified academic checkpoint</x:v>
      </x:c>
      <x:c r="J10" s="10" t="str">
        <x:v>U1-DS-U02-003-Form-Pro | W02D1 Compare stakeholders and use a concept to explain a cau</x:v>
      </x:c>
    </x:row>
    <x:row r="11" ht="34" customHeight="1">
      <x:c r="A11" s="9" t="n">
        <x:v>2</x:v>
      </x:c>
      <x:c r="B11" s="9" t="n">
        <x:v>2</x:v>
      </x:c>
      <x:c r="C11" s="9" t="str">
        <x:v>ibds-26-s01</x:v>
      </x:c>
      <x:c r="D11" s="9" t="str">
        <x:v>Paper 1 transfer: Trace a school-entry face matcher</x:v>
      </x:c>
      <x:c r="E11" s="9" t="n">
        <x:v>70</x:v>
      </x:c>
      <x:c r="F11" s="9" t="n">
        <x:v>0</x:v>
      </x:c>
      <x:c r="G11" s="9" t="str">
        <x:v>Pro</x:v>
      </x:c>
      <x:c r="H11" s="9" t="str">
        <x:v>Independent, no generative assistance</x:v>
      </x:c>
      <x:c r="I11" s="9" t="str">
        <x:v>Visible daily checklist; Collected Only / excluded from traditional grade unless separately identified academic checkpoint</x:v>
      </x:c>
      <x:c r="J11" s="9" t="str">
        <x:v>U1-DS-U02-003-Form-Pro | W02D2 Paper 1 transfer: Trace a school-entry face matcher</x:v>
      </x:c>
    </x:row>
    <x:row r="12" ht="34" customHeight="1">
      <x:c r="A12" s="10" t="n">
        <x:v>2</x:v>
      </x:c>
      <x:c r="B12" s="10" t="n">
        <x:v>3</x:v>
      </x:c>
      <x:c r="C12" s="10" t="str">
        <x:v>ibds-26-s01</x:v>
      </x:c>
      <x:c r="D12" s="10" t="str">
        <x:v>Paper 2 source synthesis; connect two sources around one theme</x:v>
      </x:c>
      <x:c r="E12" s="10" t="n">
        <x:v>70</x:v>
      </x:c>
      <x:c r="F12" s="10" t="n">
        <x:v>0</x:v>
      </x:c>
      <x:c r="G12" s="10" t="str">
        <x:v>Pro</x:v>
      </x:c>
      <x:c r="H12" s="10" t="str">
        <x:v>Independent, no generative assistance</x:v>
      </x:c>
      <x:c r="I12" s="10" t="str">
        <x:v>Visible daily checklist; Collected Only / excluded from traditional grade unless separately identified academic checkpoint</x:v>
      </x:c>
      <x:c r="J12" s="10" t="str">
        <x:v>U1-DS-U02-003-Form-Pro | W02D3 Paper 2 source synthesis; connect two sources around on</x:v>
      </x:c>
    </x:row>
    <x:row r="13" ht="34" customHeight="1">
      <x:c r="A13" s="9" t="n">
        <x:v>2</x:v>
      </x:c>
      <x:c r="B13" s="9" t="n">
        <x:v>4</x:v>
      </x:c>
      <x:c r="C13" s="9" t="str">
        <x:v>ibds-26-s01</x:v>
      </x:c>
      <x:c r="D13" s="9" t="str">
        <x:v>Revise one answer and defend a conditional judgement: How could the threshold redistribute risk?</x:v>
      </x:c>
      <x:c r="E13" s="9" t="n">
        <x:v>70</x:v>
      </x:c>
      <x:c r="F13" s="9" t="n">
        <x:v>0</x:v>
      </x:c>
      <x:c r="G13" s="9" t="str">
        <x:v>Pro + rotating Con</x:v>
      </x:c>
      <x:c r="H13" s="9" t="str">
        <x:v>Guided or declared assistance; IA follows current IB policy</x:v>
      </x:c>
      <x:c r="I13" s="9" t="str">
        <x:v>Visible daily checklist; Collected Only / excluded from traditional grade unless separately identified academic checkpoint</x:v>
      </x:c>
      <x:c r="J13" s="9" t="str">
        <x:v>U1-DS-U02-003-Form-Pro | W02D4 Revise one answer and defend a conditional judgement: H</x:v>
      </x:c>
    </x:row>
    <x:row r="14" ht="34" customHeight="1">
      <x:c r="A14" s="10" t="n">
        <x:v>2</x:v>
      </x:c>
      <x:c r="B14" s="10" t="n">
        <x:v>5</x:v>
      </x:c>
      <x:c r="C14" s="10" t="str">
        <x:v>ibds-26-s01</x:v>
      </x:c>
      <x:c r="D14" s="10" t="str">
        <x:v>Flex: absence recovery, targeted reteaching, accessibility support or extension</x:v>
      </x:c>
      <x:c r="E14" s="10" t="n">
        <x:v>70</x:v>
      </x:c>
      <x:c r="F14" s="10" t="n">
        <x:v>0</x:v>
      </x:c>
      <x:c r="G14" s="10" t="str">
        <x:v>Pro</x:v>
      </x:c>
      <x:c r="H14" s="10" t="str">
        <x:v>Guided or declared assistance; IA follows current IB policy</x:v>
      </x:c>
      <x:c r="I14" s="10" t="str">
        <x:v>Visible daily checklist; Collected Only / excluded from traditional grade unless separately identified academic checkpoint</x:v>
      </x:c>
      <x:c r="J14" s="10" t="str">
        <x:v>U1-DS-U02-003-Form-Pro | W02D5 Flex: absence recovery, targeted reteaching, accessibil</x:v>
      </x:c>
    </x:row>
    <x:row r="15" ht="34" customHeight="1">
      <x:c r="A15" s="9" t="n">
        <x:v>3</x:v>
      </x:c>
      <x:c r="B15" s="9" t="n">
        <x:v>1</x:v>
      </x:c>
      <x:c r="C15" s="9" t="str">
        <x:v>ibds-26-s02</x:v>
      </x:c>
      <x:c r="D15" s="9" t="str">
        <x:v>Retrieve prior learning; diagnose a new scenario in age assurance and policy judgement</x:v>
      </x:c>
      <x:c r="E15" s="9" t="n">
        <x:v>70</x:v>
      </x:c>
      <x:c r="F15" s="9" t="n">
        <x:v>0</x:v>
      </x:c>
      <x:c r="G15" s="9" t="str">
        <x:v>Pro</x:v>
      </x:c>
      <x:c r="H15" s="9" t="str">
        <x:v>Guided or declared assistance; IA follows current IB policy</x:v>
      </x:c>
      <x:c r="I15" s="9" t="str">
        <x:v>Visible daily checklist; Collected Only / excluded from traditional grade unless separately identified academic checkpoint</x:v>
      </x:c>
      <x:c r="J15" s="9" t="str">
        <x:v>U2-DS-U02-002-Form-Pro | W03D1 Retrieve prior learning; diagnose a new scenario in age</x:v>
      </x:c>
    </x:row>
    <x:row r="16" ht="34" customHeight="1">
      <x:c r="A16" s="10" t="n">
        <x:v>3</x:v>
      </x:c>
      <x:c r="B16" s="10" t="n">
        <x:v>2</x:v>
      </x:c>
      <x:c r="C16" s="10" t="str">
        <x:v>ibds-26-s02</x:v>
      </x:c>
      <x:c r="D16" s="10" t="str">
        <x:v>Model mechanism; annotate the specific case: Australian social-media age restrictions: refresh implementation before teaching</x:v>
      </x:c>
      <x:c r="E16" s="10" t="n">
        <x:v>70</x:v>
      </x:c>
      <x:c r="F16" s="10" t="n">
        <x:v>0</x:v>
      </x:c>
      <x:c r="G16" s="10" t="str">
        <x:v>Pro</x:v>
      </x:c>
      <x:c r="H16" s="10" t="str">
        <x:v>Guided or declared assistance; IA follows current IB policy</x:v>
      </x:c>
      <x:c r="I16" s="10" t="str">
        <x:v>Visible daily checklist; Collected Only / excluded from traditional grade unless separately identified academic checkpoint</x:v>
      </x:c>
      <x:c r="J16" s="10" t="str">
        <x:v>U2-DS-U02-002-Form-Pro | W03D2 Model mechanism; annotate the specific case: Australian</x:v>
      </x:c>
    </x:row>
    <x:row r="17" ht="34" customHeight="1">
      <x:c r="A17" s="9" t="n">
        <x:v>3</x:v>
      </x:c>
      <x:c r="B17" s="9" t="n">
        <x:v>3</x:v>
      </x:c>
      <x:c r="C17" s="9" t="str">
        <x:v>ibds-26-s02</x:v>
      </x:c>
      <x:c r="D17" s="9" t="str">
        <x:v>Guided lab: Age gate design: self-declaration, estimation, verification</x:v>
      </x:c>
      <x:c r="E17" s="9" t="n">
        <x:v>70</x:v>
      </x:c>
      <x:c r="F17" s="9" t="n">
        <x:v>0</x:v>
      </x:c>
      <x:c r="G17" s="9" t="str">
        <x:v>Obs + Pro</x:v>
      </x:c>
      <x:c r="H17" s="9" t="str">
        <x:v>Guided or declared assistance; IA follows current IB policy</x:v>
      </x:c>
      <x:c r="I17" s="9" t="str">
        <x:v>Visible daily checklist; Collected Only / excluded from traditional grade unless separately identified academic checkpoint</x:v>
      </x:c>
      <x:c r="J17" s="9" t="str">
        <x:v>U2-DS-U02-002-Form-Pro | W03D3 Guided lab: Age gate design: self-declaration, estimati</x:v>
      </x:c>
    </x:row>
    <x:row r="18" ht="34" customHeight="1">
      <x:c r="A18" s="10" t="n">
        <x:v>3</x:v>
      </x:c>
      <x:c r="B18" s="10" t="n">
        <x:v>4</x:v>
      </x:c>
      <x:c r="C18" s="10" t="str">
        <x:v>ibds-26-s02</x:v>
      </x:c>
      <x:c r="D18" s="10" t="str">
        <x:v>Explain results; source-check one claim; 2–3 minute rotating defence</x:v>
      </x:c>
      <x:c r="E18" s="10" t="n">
        <x:v>70</x:v>
      </x:c>
      <x:c r="F18" s="10" t="n">
        <x:v>0</x:v>
      </x:c>
      <x:c r="G18" s="10" t="str">
        <x:v>Pro + rotating Con</x:v>
      </x:c>
      <x:c r="H18" s="10" t="str">
        <x:v>Guided or declared assistance; IA follows current IB policy</x:v>
      </x:c>
      <x:c r="I18" s="10" t="str">
        <x:v>Visible daily checklist; Collected Only / excluded from traditional grade unless separately identified academic checkpoint</x:v>
      </x:c>
      <x:c r="J18" s="10" t="str">
        <x:v>U2-DS-U02-002-Form-Pro | W03D4 Explain results; source-check one claim; 2–3 minute rot</x:v>
      </x:c>
    </x:row>
    <x:row r="19" ht="34" customHeight="1">
      <x:c r="A19" s="9" t="n">
        <x:v>3</x:v>
      </x:c>
      <x:c r="B19" s="9" t="n">
        <x:v>5</x:v>
      </x:c>
      <x:c r="C19" s="9" t="str">
        <x:v>ibds-26-s02</x:v>
      </x:c>
      <x:c r="D19" s="9" t="str">
        <x:v>Independent quiz: mechanism + delayed retrieval; feedback and repair</x:v>
      </x:c>
      <x:c r="E19" s="9" t="n">
        <x:v>70</x:v>
      </x:c>
      <x:c r="F19" s="9" t="n">
        <x:v>0</x:v>
      </x:c>
      <x:c r="G19" s="9" t="str">
        <x:v>Pro</x:v>
      </x:c>
      <x:c r="H19" s="9" t="str">
        <x:v>Independent, no generative assistance</x:v>
      </x:c>
      <x:c r="I19" s="9" t="str">
        <x:v>Visible daily checklist; Collected Only / excluded from traditional grade unless separately identified academic checkpoint</x:v>
      </x:c>
      <x:c r="J19" s="9" t="str">
        <x:v>U2-DS-U02-002-Form-Pro | W03D5 Independent quiz: mechanism + delayed retrieval; feedba</x:v>
      </x:c>
    </x:row>
    <x:row r="20" ht="34" customHeight="1">
      <x:c r="A20" s="10" t="n">
        <x:v>4</x:v>
      </x:c>
      <x:c r="B20" s="10" t="n">
        <x:v>1</x:v>
      </x:c>
      <x:c r="C20" s="10" t="str">
        <x:v>ibds-26-s02</x:v>
      </x:c>
      <x:c r="D20" s="10" t="str">
        <x:v>Compare stakeholders and use a concept to explain a causal relationship</x:v>
      </x:c>
      <x:c r="E20" s="10" t="n">
        <x:v>70</x:v>
      </x:c>
      <x:c r="F20" s="10" t="n">
        <x:v>0</x:v>
      </x:c>
      <x:c r="G20" s="10" t="str">
        <x:v>Pro</x:v>
      </x:c>
      <x:c r="H20" s="10" t="str">
        <x:v>Guided or declared assistance; IA follows current IB policy</x:v>
      </x:c>
      <x:c r="I20" s="10" t="str">
        <x:v>Visible daily checklist; Collected Only / excluded from traditional grade unless separately identified academic checkpoint</x:v>
      </x:c>
      <x:c r="J20" s="10" t="str">
        <x:v>U2-DS-U02-002-Form-Pro | W04D1 Compare stakeholders and use a concept to explain a cau</x:v>
      </x:c>
    </x:row>
    <x:row r="21" ht="34" customHeight="1">
      <x:c r="A21" s="9" t="n">
        <x:v>4</x:v>
      </x:c>
      <x:c r="B21" s="9" t="n">
        <x:v>2</x:v>
      </x:c>
      <x:c r="C21" s="9" t="str">
        <x:v>ibds-26-s02</x:v>
      </x:c>
      <x:c r="D21" s="9" t="str">
        <x:v>Paper 1 transfer: Compare age assurance at a game and a social platform</x:v>
      </x:c>
      <x:c r="E21" s="9" t="n">
        <x:v>70</x:v>
      </x:c>
      <x:c r="F21" s="9" t="n">
        <x:v>0</x:v>
      </x:c>
      <x:c r="G21" s="9" t="str">
        <x:v>Pro</x:v>
      </x:c>
      <x:c r="H21" s="9" t="str">
        <x:v>Independent, no generative assistance</x:v>
      </x:c>
      <x:c r="I21" s="9" t="str">
        <x:v>Visible daily checklist; Collected Only / excluded from traditional grade unless separately identified academic checkpoint</x:v>
      </x:c>
      <x:c r="J21" s="9" t="str">
        <x:v>U2-DS-U02-002-Form-Pro | W04D2 Paper 1 transfer: Compare age assurance at a game and a</x:v>
      </x:c>
    </x:row>
    <x:row r="22" ht="34" customHeight="1">
      <x:c r="A22" s="10" t="n">
        <x:v>4</x:v>
      </x:c>
      <x:c r="B22" s="10" t="n">
        <x:v>3</x:v>
      </x:c>
      <x:c r="C22" s="10" t="str">
        <x:v>ibds-26-s02</x:v>
      </x:c>
      <x:c r="D22" s="10" t="str">
        <x:v>Paper 2 source synthesis; connect two sources around one theme</x:v>
      </x:c>
      <x:c r="E22" s="10" t="n">
        <x:v>70</x:v>
      </x:c>
      <x:c r="F22" s="10" t="n">
        <x:v>0</x:v>
      </x:c>
      <x:c r="G22" s="10" t="str">
        <x:v>Pro</x:v>
      </x:c>
      <x:c r="H22" s="10" t="str">
        <x:v>Independent, no generative assistance</x:v>
      </x:c>
      <x:c r="I22" s="10" t="str">
        <x:v>Visible daily checklist; Collected Only / excluded from traditional grade unless separately identified academic checkpoint</x:v>
      </x:c>
      <x:c r="J22" s="10" t="str">
        <x:v>U2-DS-U02-002-Form-Pro | W04D3 Paper 2 source synthesis; connect two sources around on</x:v>
      </x:c>
    </x:row>
    <x:row r="23" ht="34" customHeight="1">
      <x:c r="A23" s="9" t="n">
        <x:v>4</x:v>
      </x:c>
      <x:c r="B23" s="9" t="n">
        <x:v>4</x:v>
      </x:c>
      <x:c r="C23" s="9" t="str">
        <x:v>ibds-26-s02</x:v>
      </x:c>
      <x:c r="D23" s="9" t="str">
        <x:v>Revise one answer and defend a conditional judgement: What condition would change your policy judgement?</x:v>
      </x:c>
      <x:c r="E23" s="9" t="n">
        <x:v>70</x:v>
      </x:c>
      <x:c r="F23" s="9" t="n">
        <x:v>0</x:v>
      </x:c>
      <x:c r="G23" s="9" t="str">
        <x:v>Pro + rotating Con</x:v>
      </x:c>
      <x:c r="H23" s="9" t="str">
        <x:v>Guided or declared assistance; IA follows current IB policy</x:v>
      </x:c>
      <x:c r="I23" s="9" t="str">
        <x:v>Visible daily checklist; Collected Only / excluded from traditional grade unless separately identified academic checkpoint</x:v>
      </x:c>
      <x:c r="J23" s="9" t="str">
        <x:v>U2-DS-U02-002-Form-Pro | W04D4 Revise one answer and defend a conditional judgement: W</x:v>
      </x:c>
    </x:row>
    <x:row r="24" ht="34" customHeight="1">
      <x:c r="A24" s="10" t="n">
        <x:v>4</x:v>
      </x:c>
      <x:c r="B24" s="10" t="n">
        <x:v>5</x:v>
      </x:c>
      <x:c r="C24" s="10" t="str">
        <x:v>ibds-26-s02</x:v>
      </x:c>
      <x:c r="D24" s="10" t="str">
        <x:v>Flex: absence recovery, targeted reteaching, accessibility support or extension</x:v>
      </x:c>
      <x:c r="E24" s="10" t="n">
        <x:v>70</x:v>
      </x:c>
      <x:c r="F24" s="10" t="n">
        <x:v>0</x:v>
      </x:c>
      <x:c r="G24" s="10" t="str">
        <x:v>Pro</x:v>
      </x:c>
      <x:c r="H24" s="10" t="str">
        <x:v>Guided or declared assistance; IA follows current IB policy</x:v>
      </x:c>
      <x:c r="I24" s="10" t="str">
        <x:v>Visible daily checklist; Collected Only / excluded from traditional grade unless separately identified academic checkpoint</x:v>
      </x:c>
      <x:c r="J24" s="10" t="str">
        <x:v>U2-DS-U02-002-Form-Pro | W04D5 Flex: absence recovery, targeted reteaching, accessibil</x:v>
      </x:c>
    </x:row>
    <x:row r="25" ht="34" customHeight="1">
      <x:c r="A25" s="9" t="n">
        <x:v>5</x:v>
      </x:c>
      <x:c r="B25" s="9" t="n">
        <x:v>1</x:v>
      </x:c>
      <x:c r="C25" s="9" t="str">
        <x:v>ibds-26-s03</x:v>
      </x:c>
      <x:c r="D25" s="9" t="str">
        <x:v>Retrieve prior learning; diagnose a new scenario in data, algorithms and recommendation</x:v>
      </x:c>
      <x:c r="E25" s="9" t="n">
        <x:v>70</x:v>
      </x:c>
      <x:c r="F25" s="9" t="n">
        <x:v>0</x:v>
      </x:c>
      <x:c r="G25" s="9" t="str">
        <x:v>Pro</x:v>
      </x:c>
      <x:c r="H25" s="9" t="str">
        <x:v>Guided or declared assistance; IA follows current IB policy</x:v>
      </x:c>
      <x:c r="I25" s="9" t="str">
        <x:v>Visible daily checklist; Collected Only / excluded from traditional grade unless separately identified academic checkpoint</x:v>
      </x:c>
      <x:c r="J25" s="9" t="str">
        <x:v>U3-DS-U03-001-Form-Pro | W05D1 Retrieve prior learning; diagnose a new scenario in dat</x:v>
      </x:c>
    </x:row>
    <x:row r="26" ht="34" customHeight="1">
      <x:c r="A26" s="10" t="n">
        <x:v>5</x:v>
      </x:c>
      <x:c r="B26" s="10" t="n">
        <x:v>2</x:v>
      </x:c>
      <x:c r="C26" s="10" t="str">
        <x:v>ibds-26-s03</x:v>
      </x:c>
      <x:c r="D26" s="10" t="str">
        <x:v>Model mechanism; annotate the specific case: TikTok recommendation explanation (2020 historical mechanism source); compare with a current verified update</x:v>
      </x:c>
      <x:c r="E26" s="10" t="n">
        <x:v>70</x:v>
      </x:c>
      <x:c r="F26" s="10" t="n">
        <x:v>0</x:v>
      </x:c>
      <x:c r="G26" s="10" t="str">
        <x:v>Pro</x:v>
      </x:c>
      <x:c r="H26" s="10" t="str">
        <x:v>Guided or declared assistance; IA follows current IB policy</x:v>
      </x:c>
      <x:c r="I26" s="10" t="str">
        <x:v>Visible daily checklist; Collected Only / excluded from traditional grade unless separately identified academic checkpoint</x:v>
      </x:c>
      <x:c r="J26" s="10" t="str">
        <x:v>U3-DS-U03-001-Form-Pro | W05D2 Model mechanism; annotate the specific case: TikTok rec</x:v>
      </x:c>
    </x:row>
    <x:row r="27" ht="34" customHeight="1">
      <x:c r="A27" s="9" t="n">
        <x:v>5</x:v>
      </x:c>
      <x:c r="B27" s="9" t="n">
        <x:v>3</x:v>
      </x:c>
      <x:c r="C27" s="9" t="str">
        <x:v>ibds-26-s03</x:v>
      </x:c>
      <x:c r="D27" s="9" t="str">
        <x:v>Guided lab: Paper recommender: change weights and compare ranked feeds</x:v>
      </x:c>
      <x:c r="E27" s="9" t="n">
        <x:v>70</x:v>
      </x:c>
      <x:c r="F27" s="9" t="n">
        <x:v>0</x:v>
      </x:c>
      <x:c r="G27" s="9" t="str">
        <x:v>Obs + Pro</x:v>
      </x:c>
      <x:c r="H27" s="9" t="str">
        <x:v>Guided or declared assistance; IA follows current IB policy</x:v>
      </x:c>
      <x:c r="I27" s="9" t="str">
        <x:v>Visible daily checklist; Collected Only / excluded from traditional grade unless separately identified academic checkpoint</x:v>
      </x:c>
      <x:c r="J27" s="9" t="str">
        <x:v>U3-DS-U03-001-Form-Pro | W05D3 Guided lab: Paper recommender: change weights and compa</x:v>
      </x:c>
    </x:row>
    <x:row r="28" ht="34" customHeight="1">
      <x:c r="A28" s="10" t="n">
        <x:v>5</x:v>
      </x:c>
      <x:c r="B28" s="10" t="n">
        <x:v>4</x:v>
      </x:c>
      <x:c r="C28" s="10" t="str">
        <x:v>ibds-26-s03</x:v>
      </x:c>
      <x:c r="D28" s="10" t="str">
        <x:v>Explain results; source-check one claim; 2–3 minute rotating defence</x:v>
      </x:c>
      <x:c r="E28" s="10" t="n">
        <x:v>70</x:v>
      </x:c>
      <x:c r="F28" s="10" t="n">
        <x:v>0</x:v>
      </x:c>
      <x:c r="G28" s="10" t="str">
        <x:v>Pro + rotating Con</x:v>
      </x:c>
      <x:c r="H28" s="10" t="str">
        <x:v>Guided or declared assistance; IA follows current IB policy</x:v>
      </x:c>
      <x:c r="I28" s="10" t="str">
        <x:v>Visible daily checklist; Collected Only / excluded from traditional grade unless separately identified academic checkpoint</x:v>
      </x:c>
      <x:c r="J28" s="10" t="str">
        <x:v>U3-DS-U03-001-Form-Pro | W05D4 Explain results; source-check one claim; 2–3 minute rot</x:v>
      </x:c>
    </x:row>
    <x:row r="29" ht="34" customHeight="1">
      <x:c r="A29" s="9" t="n">
        <x:v>5</x:v>
      </x:c>
      <x:c r="B29" s="9" t="n">
        <x:v>5</x:v>
      </x:c>
      <x:c r="C29" s="9" t="str">
        <x:v>ibds-26-s03</x:v>
      </x:c>
      <x:c r="D29" s="9" t="str">
        <x:v>Independent quiz: mechanism + delayed retrieval; feedback and repair</x:v>
      </x:c>
      <x:c r="E29" s="9" t="n">
        <x:v>70</x:v>
      </x:c>
      <x:c r="F29" s="9" t="n">
        <x:v>0</x:v>
      </x:c>
      <x:c r="G29" s="9" t="str">
        <x:v>Pro</x:v>
      </x:c>
      <x:c r="H29" s="9" t="str">
        <x:v>Independent, no generative assistance</x:v>
      </x:c>
      <x:c r="I29" s="9" t="str">
        <x:v>Visible daily checklist; Collected Only / excluded from traditional grade unless separately identified academic checkpoint</x:v>
      </x:c>
      <x:c r="J29" s="9" t="str">
        <x:v>U3-DS-U03-001-Form-Pro | W05D5 Independent quiz: mechanism + delayed retrieval; feedba</x:v>
      </x:c>
    </x:row>
    <x:row r="30" ht="34" customHeight="1">
      <x:c r="A30" s="10" t="n">
        <x:v>6</x:v>
      </x:c>
      <x:c r="B30" s="10" t="n">
        <x:v>1</x:v>
      </x:c>
      <x:c r="C30" s="10" t="str">
        <x:v>ibds-26-s03</x:v>
      </x:c>
      <x:c r="D30" s="10" t="str">
        <x:v>Compare stakeholders and use a concept to explain a causal relationship</x:v>
      </x:c>
      <x:c r="E30" s="10" t="n">
        <x:v>70</x:v>
      </x:c>
      <x:c r="F30" s="10" t="n">
        <x:v>0</x:v>
      </x:c>
      <x:c r="G30" s="10" t="str">
        <x:v>Pro</x:v>
      </x:c>
      <x:c r="H30" s="10" t="str">
        <x:v>Guided or declared assistance; IA follows current IB policy</x:v>
      </x:c>
      <x:c r="I30" s="10" t="str">
        <x:v>Visible daily checklist; Collected Only / excluded from traditional grade unless separately identified academic checkpoint</x:v>
      </x:c>
      <x:c r="J30" s="10" t="str">
        <x:v>U3-DS-U03-001-Form-Pro | W06D1 Compare stakeholders and use a concept to explain a cau</x:v>
      </x:c>
    </x:row>
    <x:row r="31" ht="34" customHeight="1">
      <x:c r="A31" s="9" t="n">
        <x:v>6</x:v>
      </x:c>
      <x:c r="B31" s="9" t="n">
        <x:v>2</x:v>
      </x:c>
      <x:c r="C31" s="9" t="str">
        <x:v>ibds-26-s03</x:v>
      </x:c>
      <x:c r="D31" s="9" t="str">
        <x:v>Paper 1 transfer: Redesign a music recommender for a different audience</x:v>
      </x:c>
      <x:c r="E31" s="9" t="n">
        <x:v>70</x:v>
      </x:c>
      <x:c r="F31" s="9" t="n">
        <x:v>0</x:v>
      </x:c>
      <x:c r="G31" s="9" t="str">
        <x:v>Pro</x:v>
      </x:c>
      <x:c r="H31" s="9" t="str">
        <x:v>Independent, no generative assistance</x:v>
      </x:c>
      <x:c r="I31" s="9" t="str">
        <x:v>Visible daily checklist; Collected Only / excluded from traditional grade unless separately identified academic checkpoint</x:v>
      </x:c>
      <x:c r="J31" s="9" t="str">
        <x:v>U3-DS-U03-001-Form-Pro | W06D2 Paper 1 transfer: Redesign a music recommender for a di</x:v>
      </x:c>
    </x:row>
    <x:row r="32" ht="34" customHeight="1">
      <x:c r="A32" s="10" t="n">
        <x:v>6</x:v>
      </x:c>
      <x:c r="B32" s="10" t="n">
        <x:v>3</x:v>
      </x:c>
      <x:c r="C32" s="10" t="str">
        <x:v>ibds-26-s03</x:v>
      </x:c>
      <x:c r="D32" s="10" t="str">
        <x:v>Paper 2 source synthesis; connect two sources around one theme</x:v>
      </x:c>
      <x:c r="E32" s="10" t="n">
        <x:v>70</x:v>
      </x:c>
      <x:c r="F32" s="10" t="n">
        <x:v>0</x:v>
      </x:c>
      <x:c r="G32" s="10" t="str">
        <x:v>Pro</x:v>
      </x:c>
      <x:c r="H32" s="10" t="str">
        <x:v>Independent, no generative assistance</x:v>
      </x:c>
      <x:c r="I32" s="10" t="str">
        <x:v>Visible daily checklist; Collected Only / excluded from traditional grade unless separately identified academic checkpoint</x:v>
      </x:c>
      <x:c r="J32" s="10" t="str">
        <x:v>U3-DS-U03-001-Form-Pro | W06D3 Paper 2 source synthesis; connect two sources around on</x:v>
      </x:c>
    </x:row>
    <x:row r="33" ht="34" customHeight="1">
      <x:c r="A33" s="9" t="n">
        <x:v>6</x:v>
      </x:c>
      <x:c r="B33" s="9" t="n">
        <x:v>4</x:v>
      </x:c>
      <x:c r="C33" s="9" t="str">
        <x:v>ibds-26-s03</x:v>
      </x:c>
      <x:c r="D33" s="9" t="str">
        <x:v>Revise one answer and defend a conditional judgement: Which optimization choice creates this outcome?</x:v>
      </x:c>
      <x:c r="E33" s="9" t="n">
        <x:v>70</x:v>
      </x:c>
      <x:c r="F33" s="9" t="n">
        <x:v>0</x:v>
      </x:c>
      <x:c r="G33" s="9" t="str">
        <x:v>Pro + rotating Con</x:v>
      </x:c>
      <x:c r="H33" s="9" t="str">
        <x:v>Guided or declared assistance; IA follows current IB policy</x:v>
      </x:c>
      <x:c r="I33" s="9" t="str">
        <x:v>Visible daily checklist; Collected Only / excluded from traditional grade unless separately identified academic checkpoint</x:v>
      </x:c>
      <x:c r="J33" s="9" t="str">
        <x:v>U3-DS-U03-001-Form-Pro | W06D4 Revise one answer and defend a conditional judgement: W</x:v>
      </x:c>
    </x:row>
    <x:row r="34" ht="34" customHeight="1">
      <x:c r="A34" s="10" t="n">
        <x:v>6</x:v>
      </x:c>
      <x:c r="B34" s="10" t="n">
        <x:v>5</x:v>
      </x:c>
      <x:c r="C34" s="10" t="str">
        <x:v>ibds-26-s03</x:v>
      </x:c>
      <x:c r="D34" s="10" t="str">
        <x:v>Flex: absence recovery, targeted reteaching, accessibility support or extension</x:v>
      </x:c>
      <x:c r="E34" s="10" t="n">
        <x:v>70</x:v>
      </x:c>
      <x:c r="F34" s="10" t="n">
        <x:v>0</x:v>
      </x:c>
      <x:c r="G34" s="10" t="str">
        <x:v>Pro</x:v>
      </x:c>
      <x:c r="H34" s="10" t="str">
        <x:v>Guided or declared assistance; IA follows current IB policy</x:v>
      </x:c>
      <x:c r="I34" s="10" t="str">
        <x:v>Visible daily checklist; Collected Only / excluded from traditional grade unless separately identified academic checkpoint</x:v>
      </x:c>
      <x:c r="J34" s="10" t="str">
        <x:v>U3-DS-U03-001-Form-Pro | W06D5 Flex: absence recovery, targeted reteaching, accessibil</x:v>
      </x:c>
    </x:row>
    <x:row r="35" ht="34" customHeight="1">
      <x:c r="A35" s="9" t="n">
        <x:v>7</x:v>
      </x:c>
      <x:c r="B35" s="9" t="n">
        <x:v>1</x:v>
      </x:c>
      <x:c r="C35" s="9" t="str">
        <x:v>ibds-26-s04</x:v>
      </x:c>
      <x:c r="D35" s="9" t="str">
        <x:v>Retrieve prior learning; diagnose a new scenario in computers, networks and privacy</x:v>
      </x:c>
      <x:c r="E35" s="9" t="n">
        <x:v>70</x:v>
      </x:c>
      <x:c r="F35" s="9" t="n">
        <x:v>0</x:v>
      </x:c>
      <x:c r="G35" s="9" t="str">
        <x:v>Pro</x:v>
      </x:c>
      <x:c r="H35" s="9" t="str">
        <x:v>Guided or declared assistance; IA follows current IB policy</x:v>
      </x:c>
      <x:c r="I35" s="9" t="str">
        <x:v>Visible daily checklist; Collected Only / excluded from traditional grade unless separately identified academic checkpoint</x:v>
      </x:c>
      <x:c r="J35" s="9" t="str">
        <x:v>U4-DS-U05-001-Form-Pro | W07D1 Retrieve prior learning; diagnose a new scenario in com</x:v>
      </x:c>
    </x:row>
    <x:row r="36" ht="34" customHeight="1">
      <x:c r="A36" s="10" t="n">
        <x:v>7</x:v>
      </x:c>
      <x:c r="B36" s="10" t="n">
        <x:v>2</x:v>
      </x:c>
      <x:c r="C36" s="10" t="str">
        <x:v>ibds-26-s04</x:v>
      </x:c>
      <x:c r="D36" s="10" t="str">
        <x:v>Model mechanism; annotate the specific case: Canadian Cyber Centre threat assessment + teacher-selected documented incident</x:v>
      </x:c>
      <x:c r="E36" s="10" t="n">
        <x:v>70</x:v>
      </x:c>
      <x:c r="F36" s="10" t="n">
        <x:v>0</x:v>
      </x:c>
      <x:c r="G36" s="10" t="str">
        <x:v>Pro</x:v>
      </x:c>
      <x:c r="H36" s="10" t="str">
        <x:v>Guided or declared assistance; IA follows current IB policy</x:v>
      </x:c>
      <x:c r="I36" s="10" t="str">
        <x:v>Visible daily checklist; Collected Only / excluded from traditional grade unless separately identified academic checkpoint</x:v>
      </x:c>
      <x:c r="J36" s="10" t="str">
        <x:v>U4-DS-U05-001-Form-Pro | W07D2 Model mechanism; annotate the specific case: Canadian C</x:v>
      </x:c>
    </x:row>
    <x:row r="37" ht="34" customHeight="1">
      <x:c r="A37" s="9" t="n">
        <x:v>7</x:v>
      </x:c>
      <x:c r="B37" s="9" t="n">
        <x:v>3</x:v>
      </x:c>
      <x:c r="C37" s="9" t="str">
        <x:v>ibds-26-s04</x:v>
      </x:c>
      <x:c r="D37" s="9" t="str">
        <x:v>Guided lab: Human packet network; CPU/RAM/storage cards; safe phishing inspection</x:v>
      </x:c>
      <x:c r="E37" s="9" t="n">
        <x:v>70</x:v>
      </x:c>
      <x:c r="F37" s="9" t="n">
        <x:v>0</x:v>
      </x:c>
      <x:c r="G37" s="9" t="str">
        <x:v>Obs + Pro</x:v>
      </x:c>
      <x:c r="H37" s="9" t="str">
        <x:v>Guided or declared assistance; IA follows current IB policy</x:v>
      </x:c>
      <x:c r="I37" s="9" t="str">
        <x:v>Visible daily checklist; Collected Only / excluded from traditional grade unless separately identified academic checkpoint</x:v>
      </x:c>
      <x:c r="J37" s="9" t="str">
        <x:v>U4-DS-U05-001-Form-Pro | W07D3 Guided lab: Human packet network; CPU/RAM/storage cards</x:v>
      </x:c>
    </x:row>
    <x:row r="38" ht="34" customHeight="1">
      <x:c r="A38" s="10" t="n">
        <x:v>7</x:v>
      </x:c>
      <x:c r="B38" s="10" t="n">
        <x:v>4</x:v>
      </x:c>
      <x:c r="C38" s="10" t="str">
        <x:v>ibds-26-s04</x:v>
      </x:c>
      <x:c r="D38" s="10" t="str">
        <x:v>Explain results; source-check one claim; 2–3 minute rotating defence</x:v>
      </x:c>
      <x:c r="E38" s="10" t="n">
        <x:v>70</x:v>
      </x:c>
      <x:c r="F38" s="10" t="n">
        <x:v>0</x:v>
      </x:c>
      <x:c r="G38" s="10" t="str">
        <x:v>Pro + rotating Con</x:v>
      </x:c>
      <x:c r="H38" s="10" t="str">
        <x:v>Guided or declared assistance; IA follows current IB policy</x:v>
      </x:c>
      <x:c r="I38" s="10" t="str">
        <x:v>Visible daily checklist; Collected Only / excluded from traditional grade unless separately identified academic checkpoint</x:v>
      </x:c>
      <x:c r="J38" s="10" t="str">
        <x:v>U4-DS-U05-001-Form-Pro | W07D4 Explain results; source-check one claim; 2–3 minute rot</x:v>
      </x:c>
    </x:row>
    <x:row r="39" ht="34" customHeight="1">
      <x:c r="A39" s="9" t="n">
        <x:v>7</x:v>
      </x:c>
      <x:c r="B39" s="9" t="n">
        <x:v>5</x:v>
      </x:c>
      <x:c r="C39" s="9" t="str">
        <x:v>ibds-26-s04</x:v>
      </x:c>
      <x:c r="D39" s="9" t="str">
        <x:v>Independent quiz: mechanism + delayed retrieval; feedback and repair</x:v>
      </x:c>
      <x:c r="E39" s="9" t="n">
        <x:v>70</x:v>
      </x:c>
      <x:c r="F39" s="9" t="n">
        <x:v>0</x:v>
      </x:c>
      <x:c r="G39" s="9" t="str">
        <x:v>Pro</x:v>
      </x:c>
      <x:c r="H39" s="9" t="str">
        <x:v>Independent, no generative assistance</x:v>
      </x:c>
      <x:c r="I39" s="9" t="str">
        <x:v>Visible daily checklist; Collected Only / excluded from traditional grade unless separately identified academic checkpoint</x:v>
      </x:c>
      <x:c r="J39" s="9" t="str">
        <x:v>U4-DS-U05-001-Form-Pro | W07D5 Independent quiz: mechanism + delayed retrieval; feedba</x:v>
      </x:c>
    </x:row>
    <x:row r="40" ht="34" customHeight="1">
      <x:c r="A40" s="10" t="n">
        <x:v>8</x:v>
      </x:c>
      <x:c r="B40" s="10" t="n">
        <x:v>1</x:v>
      </x:c>
      <x:c r="C40" s="10" t="str">
        <x:v>ibds-26-s04</x:v>
      </x:c>
      <x:c r="D40" s="10" t="str">
        <x:v>Compare stakeholders and use a concept to explain a causal relationship</x:v>
      </x:c>
      <x:c r="E40" s="10" t="n">
        <x:v>70</x:v>
      </x:c>
      <x:c r="F40" s="10" t="n">
        <x:v>0</x:v>
      </x:c>
      <x:c r="G40" s="10" t="str">
        <x:v>Pro</x:v>
      </x:c>
      <x:c r="H40" s="10" t="str">
        <x:v>Guided or declared assistance; IA follows current IB policy</x:v>
      </x:c>
      <x:c r="I40" s="10" t="str">
        <x:v>Visible daily checklist; Collected Only / excluded from traditional grade unless separately identified academic checkpoint</x:v>
      </x:c>
      <x:c r="J40" s="10" t="str">
        <x:v>U4-DS-U05-001-Form-Pro | W08D1 Compare stakeholders and use a concept to explain a cau</x:v>
      </x:c>
    </x:row>
    <x:row r="41" ht="34" customHeight="1">
      <x:c r="A41" s="9" t="n">
        <x:v>8</x:v>
      </x:c>
      <x:c r="B41" s="9" t="n">
        <x:v>2</x:v>
      </x:c>
      <x:c r="C41" s="9" t="str">
        <x:v>ibds-26-s04</x:v>
      </x:c>
      <x:c r="D41" s="9" t="str">
        <x:v>Paper 1 transfer: Explain a hospital network outage using a new scenario</x:v>
      </x:c>
      <x:c r="E41" s="9" t="n">
        <x:v>70</x:v>
      </x:c>
      <x:c r="F41" s="9" t="n">
        <x:v>0</x:v>
      </x:c>
      <x:c r="G41" s="9" t="str">
        <x:v>Pro</x:v>
      </x:c>
      <x:c r="H41" s="9" t="str">
        <x:v>Independent, no generative assistance</x:v>
      </x:c>
      <x:c r="I41" s="9" t="str">
        <x:v>Visible daily checklist; Collected Only / excluded from traditional grade unless separately identified academic checkpoint</x:v>
      </x:c>
      <x:c r="J41" s="9" t="str">
        <x:v>U4-DS-U05-001-Form-Pro | W08D2 Paper 1 transfer: Explain a hospital network outage usi</x:v>
      </x:c>
    </x:row>
    <x:row r="42" ht="34" customHeight="1">
      <x:c r="A42" s="10" t="n">
        <x:v>8</x:v>
      </x:c>
      <x:c r="B42" s="10" t="n">
        <x:v>3</x:v>
      </x:c>
      <x:c r="C42" s="10" t="str">
        <x:v>ibds-26-s04</x:v>
      </x:c>
      <x:c r="D42" s="10" t="str">
        <x:v>Paper 2 source synthesis; connect two sources around one theme</x:v>
      </x:c>
      <x:c r="E42" s="10" t="n">
        <x:v>70</x:v>
      </x:c>
      <x:c r="F42" s="10" t="n">
        <x:v>0</x:v>
      </x:c>
      <x:c r="G42" s="10" t="str">
        <x:v>Pro</x:v>
      </x:c>
      <x:c r="H42" s="10" t="str">
        <x:v>Independent, no generative assistance</x:v>
      </x:c>
      <x:c r="I42" s="10" t="str">
        <x:v>Visible daily checklist; Collected Only / excluded from traditional grade unless separately identified academic checkpoint</x:v>
      </x:c>
      <x:c r="J42" s="10" t="str">
        <x:v>U4-DS-U05-001-Form-Pro | W08D3 Paper 2 source synthesis; connect two sources around on</x:v>
      </x:c>
    </x:row>
    <x:row r="43" ht="34" customHeight="1">
      <x:c r="A43" s="9" t="n">
        <x:v>8</x:v>
      </x:c>
      <x:c r="B43" s="9" t="n">
        <x:v>4</x:v>
      </x:c>
      <x:c r="C43" s="9" t="str">
        <x:v>ibds-26-s04</x:v>
      </x:c>
      <x:c r="D43" s="9" t="str">
        <x:v>Revise one answer and defend a conditional judgement: What does encryption protect, and what remains exposed?</x:v>
      </x:c>
      <x:c r="E43" s="9" t="n">
        <x:v>70</x:v>
      </x:c>
      <x:c r="F43" s="9" t="n">
        <x:v>0</x:v>
      </x:c>
      <x:c r="G43" s="9" t="str">
        <x:v>Pro + rotating Con</x:v>
      </x:c>
      <x:c r="H43" s="9" t="str">
        <x:v>Guided or declared assistance; IA follows current IB policy</x:v>
      </x:c>
      <x:c r="I43" s="9" t="str">
        <x:v>Visible daily checklist; Collected Only / excluded from traditional grade unless separately identified academic checkpoint</x:v>
      </x:c>
      <x:c r="J43" s="9" t="str">
        <x:v>U4-DS-U05-001-Form-Pro | W08D4 Revise one answer and defend a conditional judgement: W</x:v>
      </x:c>
    </x:row>
    <x:row r="44" ht="34" customHeight="1">
      <x:c r="A44" s="10" t="n">
        <x:v>8</x:v>
      </x:c>
      <x:c r="B44" s="10" t="n">
        <x:v>5</x:v>
      </x:c>
      <x:c r="C44" s="10" t="str">
        <x:v>ibds-26-s04</x:v>
      </x:c>
      <x:c r="D44" s="10" t="str">
        <x:v>Flex: absence recovery, targeted reteaching, accessibility support or extension</x:v>
      </x:c>
      <x:c r="E44" s="10" t="n">
        <x:v>70</x:v>
      </x:c>
      <x:c r="F44" s="10" t="n">
        <x:v>0</x:v>
      </x:c>
      <x:c r="G44" s="10" t="str">
        <x:v>Pro</x:v>
      </x:c>
      <x:c r="H44" s="10" t="str">
        <x:v>Guided or declared assistance; IA follows current IB policy</x:v>
      </x:c>
      <x:c r="I44" s="10" t="str">
        <x:v>Visible daily checklist; Collected Only / excluded from traditional grade unless separately identified academic checkpoint</x:v>
      </x:c>
      <x:c r="J44" s="10" t="str">
        <x:v>U4-DS-U05-001-Form-Pro | W08D5 Flex: absence recovery, targeted reteaching, accessibil</x:v>
      </x:c>
    </x:row>
    <x:row r="45" ht="34" customHeight="1">
      <x:c r="A45" s="9" t="n">
        <x:v>9</x:v>
      </x:c>
      <x:c r="B45" s="9" t="n">
        <x:v>1</x:v>
      </x:c>
      <x:c r="C45" s="9" t="str">
        <x:v>ibds-26-s05</x:v>
      </x:c>
      <x:c r="D45" s="9" t="str">
        <x:v>Retrieve prior learning; diagnose a new scenario in ai, robots and human oversight</x:v>
      </x:c>
      <x:c r="E45" s="9" t="n">
        <x:v>70</x:v>
      </x:c>
      <x:c r="F45" s="9" t="n">
        <x:v>0</x:v>
      </x:c>
      <x:c r="G45" s="9" t="str">
        <x:v>Pro</x:v>
      </x:c>
      <x:c r="H45" s="9" t="str">
        <x:v>Guided or declared assistance; IA follows current IB policy</x:v>
      </x:c>
      <x:c r="I45" s="9" t="str">
        <x:v>Visible daily checklist; Collected Only / excluded from traditional grade unless separately identified academic checkpoint</x:v>
      </x:c>
      <x:c r="J45" s="9" t="str">
        <x:v>U5-DS-PLAN-AI-Form-Pro | W09D1 Retrieve prior learning; diagnose a new scenario in ai,</x:v>
      </x:c>
    </x:row>
    <x:row r="46" ht="34" customHeight="1">
      <x:c r="A46" s="10" t="n">
        <x:v>9</x:v>
      </x:c>
      <x:c r="B46" s="10" t="n">
        <x:v>2</x:v>
      </x:c>
      <x:c r="C46" s="10" t="str">
        <x:v>ibds-26-s05</x:v>
      </x:c>
      <x:c r="D46" s="10" t="str">
        <x:v>Model mechanism; annotate the specific case: AI tutoring study + NHTSA automated-vehicle safety material</x:v>
      </x:c>
      <x:c r="E46" s="10" t="n">
        <x:v>70</x:v>
      </x:c>
      <x:c r="F46" s="10" t="n">
        <x:v>0</x:v>
      </x:c>
      <x:c r="G46" s="10" t="str">
        <x:v>Pro</x:v>
      </x:c>
      <x:c r="H46" s="10" t="str">
        <x:v>Guided or declared assistance; IA follows current IB policy</x:v>
      </x:c>
      <x:c r="I46" s="10" t="str">
        <x:v>Visible daily checklist; Collected Only / excluded from traditional grade unless separately identified academic checkpoint</x:v>
      </x:c>
      <x:c r="J46" s="10" t="str">
        <x:v>U5-DS-PLAN-AI-Form-Pro | W09D2 Model mechanism; annotate the specific case: AI tutorin</x:v>
      </x:c>
    </x:row>
    <x:row r="47" ht="34" customHeight="1">
      <x:c r="A47" s="9" t="n">
        <x:v>9</x:v>
      </x:c>
      <x:c r="B47" s="9" t="n">
        <x:v>3</x:v>
      </x:c>
      <x:c r="C47" s="9" t="str">
        <x:v>ibds-26-s05</x:v>
      </x:c>
      <x:c r="D47" s="9" t="str">
        <x:v>Guided lab: Synthetic classifier; sensor→decision→actuator robot cards</x:v>
      </x:c>
      <x:c r="E47" s="9" t="n">
        <x:v>70</x:v>
      </x:c>
      <x:c r="F47" s="9" t="n">
        <x:v>0</x:v>
      </x:c>
      <x:c r="G47" s="9" t="str">
        <x:v>Obs + Pro</x:v>
      </x:c>
      <x:c r="H47" s="9" t="str">
        <x:v>Guided or declared assistance; IA follows current IB policy</x:v>
      </x:c>
      <x:c r="I47" s="9" t="str">
        <x:v>Visible daily checklist; Collected Only / excluded from traditional grade unless separately identified academic checkpoint</x:v>
      </x:c>
      <x:c r="J47" s="9" t="str">
        <x:v>U5-DS-PLAN-AI-Form-Pro | W09D3 Guided lab: Synthetic classifier; sensor→decision→actua</x:v>
      </x:c>
    </x:row>
    <x:row r="48" ht="34" customHeight="1">
      <x:c r="A48" s="10" t="n">
        <x:v>9</x:v>
      </x:c>
      <x:c r="B48" s="10" t="n">
        <x:v>4</x:v>
      </x:c>
      <x:c r="C48" s="10" t="str">
        <x:v>ibds-26-s05</x:v>
      </x:c>
      <x:c r="D48" s="10" t="str">
        <x:v>Explain results; source-check one claim; 2–3 minute rotating defence</x:v>
      </x:c>
      <x:c r="E48" s="10" t="n">
        <x:v>70</x:v>
      </x:c>
      <x:c r="F48" s="10" t="n">
        <x:v>0</x:v>
      </x:c>
      <x:c r="G48" s="10" t="str">
        <x:v>Pro + rotating Con</x:v>
      </x:c>
      <x:c r="H48" s="10" t="str">
        <x:v>Guided or declared assistance; IA follows current IB policy</x:v>
      </x:c>
      <x:c r="I48" s="10" t="str">
        <x:v>Visible daily checklist; Collected Only / excluded from traditional grade unless separately identified academic checkpoint</x:v>
      </x:c>
      <x:c r="J48" s="10" t="str">
        <x:v>U5-DS-PLAN-AI-Form-Pro | W09D4 Explain results; source-check one claim; 2–3 minute rot</x:v>
      </x:c>
    </x:row>
    <x:row r="49" ht="34" customHeight="1">
      <x:c r="A49" s="9" t="n">
        <x:v>9</x:v>
      </x:c>
      <x:c r="B49" s="9" t="n">
        <x:v>5</x:v>
      </x:c>
      <x:c r="C49" s="9" t="str">
        <x:v>ibds-26-s05</x:v>
      </x:c>
      <x:c r="D49" s="9" t="str">
        <x:v>Independent quiz: mechanism + delayed retrieval; feedback and repair</x:v>
      </x:c>
      <x:c r="E49" s="9" t="n">
        <x:v>70</x:v>
      </x:c>
      <x:c r="F49" s="9" t="n">
        <x:v>0</x:v>
      </x:c>
      <x:c r="G49" s="9" t="str">
        <x:v>Pro</x:v>
      </x:c>
      <x:c r="H49" s="9" t="str">
        <x:v>Independent, no generative assistance</x:v>
      </x:c>
      <x:c r="I49" s="9" t="str">
        <x:v>Visible daily checklist; Collected Only / excluded from traditional grade unless separately identified academic checkpoint</x:v>
      </x:c>
      <x:c r="J49" s="9" t="str">
        <x:v>U5-DS-PLAN-AI-Form-Pro | W09D5 Independent quiz: mechanism + delayed retrieval; feedba</x:v>
      </x:c>
    </x:row>
    <x:row r="50" ht="34" customHeight="1">
      <x:c r="A50" s="10" t="n">
        <x:v>10</x:v>
      </x:c>
      <x:c r="B50" s="10" t="n">
        <x:v>1</x:v>
      </x:c>
      <x:c r="C50" s="10" t="str">
        <x:v>ibds-26-s05</x:v>
      </x:c>
      <x:c r="D50" s="10" t="str">
        <x:v>Compare stakeholders and use a concept to explain a causal relationship</x:v>
      </x:c>
      <x:c r="E50" s="10" t="n">
        <x:v>70</x:v>
      </x:c>
      <x:c r="F50" s="10" t="n">
        <x:v>0</x:v>
      </x:c>
      <x:c r="G50" s="10" t="str">
        <x:v>Pro</x:v>
      </x:c>
      <x:c r="H50" s="10" t="str">
        <x:v>Guided or declared assistance; IA follows current IB policy</x:v>
      </x:c>
      <x:c r="I50" s="10" t="str">
        <x:v>Visible daily checklist; Collected Only / excluded from traditional grade unless separately identified academic checkpoint</x:v>
      </x:c>
      <x:c r="J50" s="10" t="str">
        <x:v>U5-DS-PLAN-AI-Form-Pro | W10D1 Compare stakeholders and use a concept to explain a cau</x:v>
      </x:c>
    </x:row>
    <x:row r="51" ht="34" customHeight="1">
      <x:c r="A51" s="9" t="n">
        <x:v>10</x:v>
      </x:c>
      <x:c r="B51" s="9" t="n">
        <x:v>2</x:v>
      </x:c>
      <x:c r="C51" s="9" t="str">
        <x:v>ibds-26-s05</x:v>
      </x:c>
      <x:c r="D51" s="9" t="str">
        <x:v>Paper 1 transfer: Evaluate an unfamiliar warehouse robot</x:v>
      </x:c>
      <x:c r="E51" s="9" t="n">
        <x:v>70</x:v>
      </x:c>
      <x:c r="F51" s="9" t="n">
        <x:v>0</x:v>
      </x:c>
      <x:c r="G51" s="9" t="str">
        <x:v>Pro</x:v>
      </x:c>
      <x:c r="H51" s="9" t="str">
        <x:v>Independent, no generative assistance</x:v>
      </x:c>
      <x:c r="I51" s="9" t="str">
        <x:v>Visible daily checklist; Collected Only / excluded from traditional grade unless separately identified academic checkpoint</x:v>
      </x:c>
      <x:c r="J51" s="9" t="str">
        <x:v>U5-DS-PLAN-AI-Form-Pro | W10D2 Paper 1 transfer: Evaluate an unfamiliar warehouse robo</x:v>
      </x:c>
    </x:row>
    <x:row r="52" ht="34" customHeight="1">
      <x:c r="A52" s="10" t="n">
        <x:v>10</x:v>
      </x:c>
      <x:c r="B52" s="10" t="n">
        <x:v>3</x:v>
      </x:c>
      <x:c r="C52" s="10" t="str">
        <x:v>ibds-26-s05</x:v>
      </x:c>
      <x:c r="D52" s="10" t="str">
        <x:v>Paper 2 source synthesis; connect two sources around one theme</x:v>
      </x:c>
      <x:c r="E52" s="10" t="n">
        <x:v>70</x:v>
      </x:c>
      <x:c r="F52" s="10" t="n">
        <x:v>0</x:v>
      </x:c>
      <x:c r="G52" s="10" t="str">
        <x:v>Pro</x:v>
      </x:c>
      <x:c r="H52" s="10" t="str">
        <x:v>Independent, no generative assistance</x:v>
      </x:c>
      <x:c r="I52" s="10" t="str">
        <x:v>Visible daily checklist; Collected Only / excluded from traditional grade unless separately identified academic checkpoint</x:v>
      </x:c>
      <x:c r="J52" s="10" t="str">
        <x:v>U5-DS-PLAN-AI-Form-Pro | W10D3 Paper 2 source synthesis; connect two sources around on</x:v>
      </x:c>
    </x:row>
    <x:row r="53" ht="34" customHeight="1">
      <x:c r="A53" s="9" t="n">
        <x:v>10</x:v>
      </x:c>
      <x:c r="B53" s="9" t="n">
        <x:v>4</x:v>
      </x:c>
      <x:c r="C53" s="9" t="str">
        <x:v>ibds-26-s05</x:v>
      </x:c>
      <x:c r="D53" s="9" t="str">
        <x:v>Revise one answer and defend a conditional judgement: Where does a human genuinely retain control?</x:v>
      </x:c>
      <x:c r="E53" s="9" t="n">
        <x:v>70</x:v>
      </x:c>
      <x:c r="F53" s="9" t="n">
        <x:v>0</x:v>
      </x:c>
      <x:c r="G53" s="9" t="str">
        <x:v>Pro + rotating Con</x:v>
      </x:c>
      <x:c r="H53" s="9" t="str">
        <x:v>Guided or declared assistance; IA follows current IB policy</x:v>
      </x:c>
      <x:c r="I53" s="9" t="str">
        <x:v>Visible daily checklist; Collected Only / excluded from traditional grade unless separately identified academic checkpoint</x:v>
      </x:c>
      <x:c r="J53" s="9" t="str">
        <x:v>U5-DS-PLAN-AI-Form-Pro | W10D4 Revise one answer and defend a conditional judgement: W</x:v>
      </x:c>
    </x:row>
    <x:row r="54" ht="34" customHeight="1">
      <x:c r="A54" s="10" t="n">
        <x:v>10</x:v>
      </x:c>
      <x:c r="B54" s="10" t="n">
        <x:v>5</x:v>
      </x:c>
      <x:c r="C54" s="10" t="str">
        <x:v>ibds-26-s05</x:v>
      </x:c>
      <x:c r="D54" s="10" t="str">
        <x:v>Flex: absence recovery, targeted reteaching, accessibility support or extension</x:v>
      </x:c>
      <x:c r="E54" s="10" t="n">
        <x:v>70</x:v>
      </x:c>
      <x:c r="F54" s="10" t="n">
        <x:v>0</x:v>
      </x:c>
      <x:c r="G54" s="10" t="str">
        <x:v>Pro</x:v>
      </x:c>
      <x:c r="H54" s="10" t="str">
        <x:v>Guided or declared assistance; IA follows current IB policy</x:v>
      </x:c>
      <x:c r="I54" s="10" t="str">
        <x:v>Visible daily checklist; Collected Only / excluded from traditional grade unless separately identified academic checkpoint</x:v>
      </x:c>
      <x:c r="J54" s="10" t="str">
        <x:v>U5-DS-PLAN-AI-Form-Pro | W10D5 Flex: absence recovery, targeted reteaching, accessibil</x:v>
      </x:c>
    </x:row>
    <x:row r="55" ht="34" customHeight="1">
      <x:c r="A55" s="9" t="n">
        <x:v>11</x:v>
      </x:c>
      <x:c r="B55" s="9" t="n">
        <x:v>1</x:v>
      </x:c>
      <x:c r="C55" s="9" t="str">
        <x:v>ibds-26-s06</x:v>
      </x:c>
      <x:c r="D55" s="9" t="str">
        <x:v>Retrieve prior learning; diagnose a new scenario in media, culture and political participation</x:v>
      </x:c>
      <x:c r="E55" s="9" t="n">
        <x:v>70</x:v>
      </x:c>
      <x:c r="F55" s="9" t="n">
        <x:v>0</x:v>
      </x:c>
      <x:c r="G55" s="9" t="str">
        <x:v>Pro</x:v>
      </x:c>
      <x:c r="H55" s="9" t="str">
        <x:v>Guided or declared assistance; IA follows current IB policy</x:v>
      </x:c>
      <x:c r="I55" s="9" t="str">
        <x:v>Visible daily checklist; Collected Only / excluded from traditional grade unless separately identified academic checkpoint</x:v>
      </x:c>
      <x:c r="J55" s="9" t="str">
        <x:v>U6-DS-U07-001-Form-Pro | W11D1 Retrieve prior learning; diagnose a new scenario in med</x:v>
      </x:c>
    </x:row>
    <x:row r="56" ht="34" customHeight="1">
      <x:c r="A56" s="10" t="n">
        <x:v>11</x:v>
      </x:c>
      <x:c r="B56" s="10" t="n">
        <x:v>2</x:v>
      </x:c>
      <x:c r="C56" s="10" t="str">
        <x:v>ibds-26-s06</x:v>
      </x:c>
      <x:c r="D56" s="10" t="str">
        <x:v>Model mechanism; annotate the specific case: Oversight Board Trump suspension decision (2021 historical case); add a current contrasting moderation case</x:v>
      </x:c>
      <x:c r="E56" s="10" t="n">
        <x:v>70</x:v>
      </x:c>
      <x:c r="F56" s="10" t="n">
        <x:v>0</x:v>
      </x:c>
      <x:c r="G56" s="10" t="str">
        <x:v>Pro</x:v>
      </x:c>
      <x:c r="H56" s="10" t="str">
        <x:v>Guided or declared assistance; IA follows current IB policy</x:v>
      </x:c>
      <x:c r="I56" s="10" t="str">
        <x:v>Visible daily checklist; Collected Only / excluded from traditional grade unless separately identified academic checkpoint</x:v>
      </x:c>
      <x:c r="J56" s="10" t="str">
        <x:v>U6-DS-U07-001-Form-Pro | W11D2 Model mechanism; annotate the specific case: Oversight </x:v>
      </x:c>
    </x:row>
    <x:row r="57" ht="34" customHeight="1">
      <x:c r="A57" s="9" t="n">
        <x:v>11</x:v>
      </x:c>
      <x:c r="B57" s="9" t="n">
        <x:v>3</x:v>
      </x:c>
      <x:c r="C57" s="9" t="str">
        <x:v>ibds-26-s06</x:v>
      </x:c>
      <x:c r="D57" s="9" t="str">
        <x:v>Guided lab: Moderation queue with conflicting rules and appeal</x:v>
      </x:c>
      <x:c r="E57" s="9" t="n">
        <x:v>70</x:v>
      </x:c>
      <x:c r="F57" s="9" t="n">
        <x:v>0</x:v>
      </x:c>
      <x:c r="G57" s="9" t="str">
        <x:v>Obs + Pro</x:v>
      </x:c>
      <x:c r="H57" s="9" t="str">
        <x:v>Guided or declared assistance; IA follows current IB policy</x:v>
      </x:c>
      <x:c r="I57" s="9" t="str">
        <x:v>Visible daily checklist; Collected Only / excluded from traditional grade unless separately identified academic checkpoint</x:v>
      </x:c>
      <x:c r="J57" s="9" t="str">
        <x:v>U6-DS-U07-001-Form-Pro | W11D3 Guided lab: Moderation queue with conflicting rules and</x:v>
      </x:c>
    </x:row>
    <x:row r="58" ht="34" customHeight="1">
      <x:c r="A58" s="10" t="n">
        <x:v>11</x:v>
      </x:c>
      <x:c r="B58" s="10" t="n">
        <x:v>4</x:v>
      </x:c>
      <x:c r="C58" s="10" t="str">
        <x:v>ibds-26-s06</x:v>
      </x:c>
      <x:c r="D58" s="10" t="str">
        <x:v>Explain results; source-check one claim; 2–3 minute rotating defence</x:v>
      </x:c>
      <x:c r="E58" s="10" t="n">
        <x:v>70</x:v>
      </x:c>
      <x:c r="F58" s="10" t="n">
        <x:v>0</x:v>
      </x:c>
      <x:c r="G58" s="10" t="str">
        <x:v>Pro + rotating Con</x:v>
      </x:c>
      <x:c r="H58" s="10" t="str">
        <x:v>Guided or declared assistance; IA follows current IB policy</x:v>
      </x:c>
      <x:c r="I58" s="10" t="str">
        <x:v>Visible daily checklist; Collected Only / excluded from traditional grade unless separately identified academic checkpoint</x:v>
      </x:c>
      <x:c r="J58" s="10" t="str">
        <x:v>U6-DS-U07-001-Form-Pro | W11D4 Explain results; source-check one claim; 2–3 minute rot</x:v>
      </x:c>
    </x:row>
    <x:row r="59" ht="34" customHeight="1">
      <x:c r="A59" s="9" t="n">
        <x:v>11</x:v>
      </x:c>
      <x:c r="B59" s="9" t="n">
        <x:v>5</x:v>
      </x:c>
      <x:c r="C59" s="9" t="str">
        <x:v>ibds-26-s06</x:v>
      </x:c>
      <x:c r="D59" s="9" t="str">
        <x:v>Independent quiz: mechanism + delayed retrieval; feedback and repair</x:v>
      </x:c>
      <x:c r="E59" s="9" t="n">
        <x:v>70</x:v>
      </x:c>
      <x:c r="F59" s="9" t="n">
        <x:v>0</x:v>
      </x:c>
      <x:c r="G59" s="9" t="str">
        <x:v>Pro</x:v>
      </x:c>
      <x:c r="H59" s="9" t="str">
        <x:v>Independent, no generative assistance</x:v>
      </x:c>
      <x:c r="I59" s="9" t="str">
        <x:v>Visible daily checklist; Collected Only / excluded from traditional grade unless separately identified academic checkpoint</x:v>
      </x:c>
      <x:c r="J59" s="9" t="str">
        <x:v>U6-DS-U07-001-Form-Pro | W11D5 Independent quiz: mechanism + delayed retrieval; feedba</x:v>
      </x:c>
    </x:row>
    <x:row r="60" ht="34" customHeight="1">
      <x:c r="A60" s="10" t="n">
        <x:v>12</x:v>
      </x:c>
      <x:c r="B60" s="10" t="n">
        <x:v>1</x:v>
      </x:c>
      <x:c r="C60" s="10" t="str">
        <x:v>ibds-26-s06</x:v>
      </x:c>
      <x:c r="D60" s="10" t="str">
        <x:v>Compare stakeholders and use a concept to explain a causal relationship</x:v>
      </x:c>
      <x:c r="E60" s="10" t="n">
        <x:v>70</x:v>
      </x:c>
      <x:c r="F60" s="10" t="n">
        <x:v>0</x:v>
      </x:c>
      <x:c r="G60" s="10" t="str">
        <x:v>Pro</x:v>
      </x:c>
      <x:c r="H60" s="10" t="str">
        <x:v>Guided or declared assistance; IA follows current IB policy</x:v>
      </x:c>
      <x:c r="I60" s="10" t="str">
        <x:v>Visible daily checklist; Collected Only / excluded from traditional grade unless separately identified academic checkpoint</x:v>
      </x:c>
      <x:c r="J60" s="10" t="str">
        <x:v>U6-DS-U07-001-Form-Pro | W12D1 Compare stakeholders and use a concept to explain a cau</x:v>
      </x:c>
    </x:row>
    <x:row r="61" ht="34" customHeight="1">
      <x:c r="A61" s="9" t="n">
        <x:v>12</x:v>
      </x:c>
      <x:c r="B61" s="9" t="n">
        <x:v>2</x:v>
      </x:c>
      <x:c r="C61" s="9" t="str">
        <x:v>ibds-26-s06</x:v>
      </x:c>
      <x:c r="D61" s="9" t="str">
        <x:v>Paper 1 transfer: Compare moderation for an election and an arts community</x:v>
      </x:c>
      <x:c r="E61" s="9" t="n">
        <x:v>70</x:v>
      </x:c>
      <x:c r="F61" s="9" t="n">
        <x:v>0</x:v>
      </x:c>
      <x:c r="G61" s="9" t="str">
        <x:v>Pro</x:v>
      </x:c>
      <x:c r="H61" s="9" t="str">
        <x:v>Independent, no generative assistance</x:v>
      </x:c>
      <x:c r="I61" s="9" t="str">
        <x:v>Visible daily checklist; Collected Only / excluded from traditional grade unless separately identified academic checkpoint</x:v>
      </x:c>
      <x:c r="J61" s="9" t="str">
        <x:v>U6-DS-U07-001-Form-Pro | W12D2 Paper 1 transfer: Compare moderation for an election an</x:v>
      </x:c>
    </x:row>
    <x:row r="62" ht="34" customHeight="1">
      <x:c r="A62" s="10" t="n">
        <x:v>12</x:v>
      </x:c>
      <x:c r="B62" s="10" t="n">
        <x:v>3</x:v>
      </x:c>
      <x:c r="C62" s="10" t="str">
        <x:v>ibds-26-s06</x:v>
      </x:c>
      <x:c r="D62" s="10" t="str">
        <x:v>Paper 2 source synthesis; connect two sources around one theme</x:v>
      </x:c>
      <x:c r="E62" s="10" t="n">
        <x:v>70</x:v>
      </x:c>
      <x:c r="F62" s="10" t="n">
        <x:v>0</x:v>
      </x:c>
      <x:c r="G62" s="10" t="str">
        <x:v>Pro</x:v>
      </x:c>
      <x:c r="H62" s="10" t="str">
        <x:v>Independent, no generative assistance</x:v>
      </x:c>
      <x:c r="I62" s="10" t="str">
        <x:v>Visible daily checklist; Collected Only / excluded from traditional grade unless separately identified academic checkpoint</x:v>
      </x:c>
      <x:c r="J62" s="10" t="str">
        <x:v>U6-DS-U07-001-Form-Pro | W12D3 Paper 2 source synthesis; connect two sources around on</x:v>
      </x:c>
    </x:row>
    <x:row r="63" ht="34" customHeight="1">
      <x:c r="A63" s="9" t="n">
        <x:v>12</x:v>
      </x:c>
      <x:c r="B63" s="9" t="n">
        <x:v>4</x:v>
      </x:c>
      <x:c r="C63" s="9" t="str">
        <x:v>ibds-26-s06</x:v>
      </x:c>
      <x:c r="D63" s="9" t="str">
        <x:v>Revise one answer and defend a conditional judgement: Which voices become more or less visible, and why?</x:v>
      </x:c>
      <x:c r="E63" s="9" t="n">
        <x:v>70</x:v>
      </x:c>
      <x:c r="F63" s="9" t="n">
        <x:v>0</x:v>
      </x:c>
      <x:c r="G63" s="9" t="str">
        <x:v>Pro + rotating Con</x:v>
      </x:c>
      <x:c r="H63" s="9" t="str">
        <x:v>Guided or declared assistance; IA follows current IB policy</x:v>
      </x:c>
      <x:c r="I63" s="9" t="str">
        <x:v>Visible daily checklist; Collected Only / excluded from traditional grade unless separately identified academic checkpoint</x:v>
      </x:c>
      <x:c r="J63" s="9" t="str">
        <x:v>U6-DS-U07-001-Form-Pro | W12D4 Revise one answer and defend a conditional judgement: W</x:v>
      </x:c>
    </x:row>
    <x:row r="64" ht="34" customHeight="1">
      <x:c r="A64" s="10" t="n">
        <x:v>12</x:v>
      </x:c>
      <x:c r="B64" s="10" t="n">
        <x:v>5</x:v>
      </x:c>
      <x:c r="C64" s="10" t="str">
        <x:v>ibds-26-s06</x:v>
      </x:c>
      <x:c r="D64" s="10" t="str">
        <x:v>Flex: absence recovery, targeted reteaching, accessibility support or extension</x:v>
      </x:c>
      <x:c r="E64" s="10" t="n">
        <x:v>70</x:v>
      </x:c>
      <x:c r="F64" s="10" t="n">
        <x:v>0</x:v>
      </x:c>
      <x:c r="G64" s="10" t="str">
        <x:v>Pro</x:v>
      </x:c>
      <x:c r="H64" s="10" t="str">
        <x:v>Guided or declared assistance; IA follows current IB policy</x:v>
      </x:c>
      <x:c r="I64" s="10" t="str">
        <x:v>Visible daily checklist; Collected Only / excluded from traditional grade unless separately identified academic checkpoint</x:v>
      </x:c>
      <x:c r="J64" s="10" t="str">
        <x:v>U6-DS-U07-001-Form-Pro | W12D5 Flex: absence recovery, targeted reteaching, accessibil</x:v>
      </x:c>
    </x:row>
    <x:row r="65" ht="34" customHeight="1">
      <x:c r="A65" s="9" t="n">
        <x:v>13</x:v>
      </x:c>
      <x:c r="B65" s="9" t="n">
        <x:v>1</x:v>
      </x:c>
      <x:c r="C65" s="9" t="str">
        <x:v>ibds-26-s07</x:v>
      </x:c>
      <x:c r="D65" s="9" t="str">
        <x:v>Retrieve prior learning; diagnose a new scenario in infrastructure, environment and inequality</x:v>
      </x:c>
      <x:c r="E65" s="9" t="n">
        <x:v>70</x:v>
      </x:c>
      <x:c r="F65" s="9" t="n">
        <x:v>0</x:v>
      </x:c>
      <x:c r="G65" s="9" t="str">
        <x:v>Pro</x:v>
      </x:c>
      <x:c r="H65" s="9" t="str">
        <x:v>Guided or declared assistance; IA follows current IB policy</x:v>
      </x:c>
      <x:c r="I65" s="9" t="str">
        <x:v>Visible daily checklist; Collected Only / excluded from traditional grade unless separately identified academic checkpoint</x:v>
      </x:c>
      <x:c r="J65" s="9" t="str">
        <x:v>U7-DS-U02-004-Form-Pro | W13D1 Retrieve prior learning; diagnose a new scenario in inf</x:v>
      </x:c>
    </x:row>
    <x:row r="66" ht="34" customHeight="1">
      <x:c r="A66" s="10" t="n">
        <x:v>13</x:v>
      </x:c>
      <x:c r="B66" s="10" t="n">
        <x:v>2</x:v>
      </x:c>
      <x:c r="C66" s="10" t="str">
        <x:v>ibds-26-s07</x:v>
      </x:c>
      <x:c r="D66" s="10" t="str">
        <x:v>Model mechanism; annotate the specific case: IEA Energy and AI: estimates, assumptions and regional differences</x:v>
      </x:c>
      <x:c r="E66" s="10" t="n">
        <x:v>70</x:v>
      </x:c>
      <x:c r="F66" s="10" t="n">
        <x:v>0</x:v>
      </x:c>
      <x:c r="G66" s="10" t="str">
        <x:v>Pro</x:v>
      </x:c>
      <x:c r="H66" s="10" t="str">
        <x:v>Guided or declared assistance; IA follows current IB policy</x:v>
      </x:c>
      <x:c r="I66" s="10" t="str">
        <x:v>Visible daily checklist; Collected Only / excluded from traditional grade unless separately identified academic checkpoint</x:v>
      </x:c>
      <x:c r="J66" s="10" t="str">
        <x:v>U7-DS-U02-004-Form-Pro | W13D2 Model mechanism; annotate the specific case: IEA Energy</x:v>
      </x:c>
    </x:row>
    <x:row r="67" ht="34" customHeight="1">
      <x:c r="A67" s="9" t="n">
        <x:v>13</x:v>
      </x:c>
      <x:c r="B67" s="9" t="n">
        <x:v>3</x:v>
      </x:c>
      <x:c r="C67" s="9" t="str">
        <x:v>ibds-26-s07</x:v>
      </x:c>
      <x:c r="D67" s="9" t="str">
        <x:v>Guided lab: Estimate data-centre energy under three transparent assumptions</x:v>
      </x:c>
      <x:c r="E67" s="9" t="n">
        <x:v>70</x:v>
      </x:c>
      <x:c r="F67" s="9" t="n">
        <x:v>0</x:v>
      </x:c>
      <x:c r="G67" s="9" t="str">
        <x:v>Obs + Pro</x:v>
      </x:c>
      <x:c r="H67" s="9" t="str">
        <x:v>Guided or declared assistance; IA follows current IB policy</x:v>
      </x:c>
      <x:c r="I67" s="9" t="str">
        <x:v>Visible daily checklist; Collected Only / excluded from traditional grade unless separately identified academic checkpoint</x:v>
      </x:c>
      <x:c r="J67" s="9" t="str">
        <x:v>U7-DS-U02-004-Form-Pro | W13D3 Guided lab: Estimate data-centre energy under three tra</x:v>
      </x:c>
    </x:row>
    <x:row r="68" ht="34" customHeight="1">
      <x:c r="A68" s="10" t="n">
        <x:v>13</x:v>
      </x:c>
      <x:c r="B68" s="10" t="n">
        <x:v>4</x:v>
      </x:c>
      <x:c r="C68" s="10" t="str">
        <x:v>ibds-26-s07</x:v>
      </x:c>
      <x:c r="D68" s="10" t="str">
        <x:v>Explain results; source-check one claim; 2–3 minute rotating defence</x:v>
      </x:c>
      <x:c r="E68" s="10" t="n">
        <x:v>70</x:v>
      </x:c>
      <x:c r="F68" s="10" t="n">
        <x:v>0</x:v>
      </x:c>
      <x:c r="G68" s="10" t="str">
        <x:v>Pro + rotating Con</x:v>
      </x:c>
      <x:c r="H68" s="10" t="str">
        <x:v>Guided or declared assistance; IA follows current IB policy</x:v>
      </x:c>
      <x:c r="I68" s="10" t="str">
        <x:v>Visible daily checklist; Collected Only / excluded from traditional grade unless separately identified academic checkpoint</x:v>
      </x:c>
      <x:c r="J68" s="10" t="str">
        <x:v>U7-DS-U02-004-Form-Pro | W13D4 Explain results; source-check one claim; 2–3 minute rot</x:v>
      </x:c>
    </x:row>
    <x:row r="69" ht="34" customHeight="1">
      <x:c r="A69" s="9" t="n">
        <x:v>13</x:v>
      </x:c>
      <x:c r="B69" s="9" t="n">
        <x:v>5</x:v>
      </x:c>
      <x:c r="C69" s="9" t="str">
        <x:v>ibds-26-s07</x:v>
      </x:c>
      <x:c r="D69" s="9" t="str">
        <x:v>Independent quiz: mechanism + delayed retrieval; feedback and repair</x:v>
      </x:c>
      <x:c r="E69" s="9" t="n">
        <x:v>70</x:v>
      </x:c>
      <x:c r="F69" s="9" t="n">
        <x:v>0</x:v>
      </x:c>
      <x:c r="G69" s="9" t="str">
        <x:v>Pro</x:v>
      </x:c>
      <x:c r="H69" s="9" t="str">
        <x:v>Independent, no generative assistance</x:v>
      </x:c>
      <x:c r="I69" s="9" t="str">
        <x:v>Visible daily checklist; Collected Only / excluded from traditional grade unless separately identified academic checkpoint</x:v>
      </x:c>
      <x:c r="J69" s="9" t="str">
        <x:v>U7-DS-U02-004-Form-Pro | W13D5 Independent quiz: mechanism + delayed retrieval; feedba</x:v>
      </x:c>
    </x:row>
    <x:row r="70" ht="34" customHeight="1">
      <x:c r="A70" s="10" t="n">
        <x:v>14</x:v>
      </x:c>
      <x:c r="B70" s="10" t="n">
        <x:v>1</x:v>
      </x:c>
      <x:c r="C70" s="10" t="str">
        <x:v>ibds-26-s07</x:v>
      </x:c>
      <x:c r="D70" s="10" t="str">
        <x:v>Compare stakeholders and use a concept to explain a causal relationship</x:v>
      </x:c>
      <x:c r="E70" s="10" t="n">
        <x:v>70</x:v>
      </x:c>
      <x:c r="F70" s="10" t="n">
        <x:v>0</x:v>
      </x:c>
      <x:c r="G70" s="10" t="str">
        <x:v>Pro</x:v>
      </x:c>
      <x:c r="H70" s="10" t="str">
        <x:v>Guided or declared assistance; IA follows current IB policy</x:v>
      </x:c>
      <x:c r="I70" s="10" t="str">
        <x:v>Visible daily checklist; Collected Only / excluded from traditional grade unless separately identified academic checkpoint</x:v>
      </x:c>
      <x:c r="J70" s="10" t="str">
        <x:v>U7-DS-U02-004-Form-Pro | W14D1 Compare stakeholders and use a concept to explain a cau</x:v>
      </x:c>
    </x:row>
    <x:row r="71" ht="34" customHeight="1">
      <x:c r="A71" s="9" t="n">
        <x:v>14</x:v>
      </x:c>
      <x:c r="B71" s="9" t="n">
        <x:v>2</x:v>
      </x:c>
      <x:c r="C71" s="9" t="str">
        <x:v>ibds-26-s07</x:v>
      </x:c>
      <x:c r="D71" s="9" t="str">
        <x:v>Paper 1 transfer: Judge a proposed rural data centre</x:v>
      </x:c>
      <x:c r="E71" s="9" t="n">
        <x:v>70</x:v>
      </x:c>
      <x:c r="F71" s="9" t="n">
        <x:v>0</x:v>
      </x:c>
      <x:c r="G71" s="9" t="str">
        <x:v>Pro</x:v>
      </x:c>
      <x:c r="H71" s="9" t="str">
        <x:v>Independent, no generative assistance</x:v>
      </x:c>
      <x:c r="I71" s="9" t="str">
        <x:v>Visible daily checklist; Collected Only / excluded from traditional grade unless separately identified academic checkpoint</x:v>
      </x:c>
      <x:c r="J71" s="9" t="str">
        <x:v>U7-DS-U02-004-Form-Pro | W14D2 Paper 1 transfer: Judge a proposed rural data centre</x:v>
      </x:c>
    </x:row>
    <x:row r="72" ht="34" customHeight="1">
      <x:c r="A72" s="10" t="n">
        <x:v>14</x:v>
      </x:c>
      <x:c r="B72" s="10" t="n">
        <x:v>3</x:v>
      </x:c>
      <x:c r="C72" s="10" t="str">
        <x:v>ibds-26-s07</x:v>
      </x:c>
      <x:c r="D72" s="10" t="str">
        <x:v>Paper 2 source synthesis; connect two sources around one theme</x:v>
      </x:c>
      <x:c r="E72" s="10" t="n">
        <x:v>70</x:v>
      </x:c>
      <x:c r="F72" s="10" t="n">
        <x:v>0</x:v>
      </x:c>
      <x:c r="G72" s="10" t="str">
        <x:v>Pro</x:v>
      </x:c>
      <x:c r="H72" s="10" t="str">
        <x:v>Independent, no generative assistance</x:v>
      </x:c>
      <x:c r="I72" s="10" t="str">
        <x:v>Visible daily checklist; Collected Only / excluded from traditional grade unless separately identified academic checkpoint</x:v>
      </x:c>
      <x:c r="J72" s="10" t="str">
        <x:v>U7-DS-U02-004-Form-Pro | W14D3 Paper 2 source synthesis; connect two sources around on</x:v>
      </x:c>
    </x:row>
    <x:row r="73" ht="34" customHeight="1">
      <x:c r="A73" s="9" t="n">
        <x:v>14</x:v>
      </x:c>
      <x:c r="B73" s="9" t="n">
        <x:v>4</x:v>
      </x:c>
      <x:c r="C73" s="9" t="str">
        <x:v>ibds-26-s07</x:v>
      </x:c>
      <x:c r="D73" s="9" t="str">
        <x:v>Revise one answer and defend a conditional judgement: What evidence would overturn your preferred trade-off?</x:v>
      </x:c>
      <x:c r="E73" s="9" t="n">
        <x:v>70</x:v>
      </x:c>
      <x:c r="F73" s="9" t="n">
        <x:v>0</x:v>
      </x:c>
      <x:c r="G73" s="9" t="str">
        <x:v>Pro + rotating Con</x:v>
      </x:c>
      <x:c r="H73" s="9" t="str">
        <x:v>Guided or declared assistance; IA follows current IB policy</x:v>
      </x:c>
      <x:c r="I73" s="9" t="str">
        <x:v>Visible daily checklist; Collected Only / excluded from traditional grade unless separately identified academic checkpoint</x:v>
      </x:c>
      <x:c r="J73" s="9" t="str">
        <x:v>U7-DS-U02-004-Form-Pro | W14D4 Revise one answer and defend a conditional judgement: W</x:v>
      </x:c>
    </x:row>
    <x:row r="74" ht="34" customHeight="1">
      <x:c r="A74" s="10" t="n">
        <x:v>14</x:v>
      </x:c>
      <x:c r="B74" s="10" t="n">
        <x:v>5</x:v>
      </x:c>
      <x:c r="C74" s="10" t="str">
        <x:v>ibds-26-s07</x:v>
      </x:c>
      <x:c r="D74" s="10" t="str">
        <x:v>Flex: absence recovery, targeted reteaching, accessibility support or extension</x:v>
      </x:c>
      <x:c r="E74" s="10" t="n">
        <x:v>70</x:v>
      </x:c>
      <x:c r="F74" s="10" t="n">
        <x:v>0</x:v>
      </x:c>
      <x:c r="G74" s="10" t="str">
        <x:v>Pro</x:v>
      </x:c>
      <x:c r="H74" s="10" t="str">
        <x:v>Guided or declared assistance; IA follows current IB policy</x:v>
      </x:c>
      <x:c r="I74" s="10" t="str">
        <x:v>Visible daily checklist; Collected Only / excluded from traditional grade unless separately identified academic checkpoint</x:v>
      </x:c>
      <x:c r="J74" s="10" t="str">
        <x:v>U7-DS-U02-004-Form-Pro | W14D5 Flex: absence recovery, targeted reteaching, accessibil</x:v>
      </x:c>
    </x:row>
    <x:row r="75" ht="34" customHeight="1">
      <x:c r="A75" s="9" t="n">
        <x:v>15</x:v>
      </x:c>
      <x:c r="B75" s="9" t="n">
        <x:v>1</x:v>
      </x:c>
      <x:c r="C75" s="9" t="str">
        <x:v>ibds-26-s08</x:v>
      </x:c>
      <x:c r="D75" s="9" t="str">
        <x:v>Retrieve prior learning; diagnose a new scenario in inquiry feasibility and communication</x:v>
      </x:c>
      <x:c r="E75" s="9" t="n">
        <x:v>70</x:v>
      </x:c>
      <x:c r="F75" s="9" t="n">
        <x:v>0</x:v>
      </x:c>
      <x:c r="G75" s="9" t="str">
        <x:v>Pro</x:v>
      </x:c>
      <x:c r="H75" s="9" t="str">
        <x:v>Guided or declared assistance; IA follows current IB policy</x:v>
      </x:c>
      <x:c r="I75" s="9" t="str">
        <x:v>Visible daily checklist; Collected Only / excluded from traditional grade unless separately identified academic checkpoint</x:v>
      </x:c>
      <x:c r="J75" s="9" t="str">
        <x:v>U8-DS-PLAN-INQUIRY-Form-Pro | W15D1 Retrieve prior learning; diagnose a new scenario in inq</x:v>
      </x:c>
    </x:row>
    <x:row r="76" ht="34" customHeight="1">
      <x:c r="A76" s="10" t="n">
        <x:v>15</x:v>
      </x:c>
      <x:c r="B76" s="10" t="n">
        <x:v>2</x:v>
      </x:c>
      <x:c r="C76" s="10" t="str">
        <x:v>ibds-26-s08</x:v>
      </x:c>
      <x:c r="D76" s="10" t="str">
        <x:v>Generate three issue→question→specific-example options</x:v>
      </x:c>
      <x:c r="E76" s="10" t="n">
        <x:v>70</x:v>
      </x:c>
      <x:c r="F76" s="10" t="n">
        <x:v>0</x:v>
      </x:c>
      <x:c r="G76" s="10" t="str">
        <x:v>Pro</x:v>
      </x:c>
      <x:c r="H76" s="10" t="str">
        <x:v>Guided or declared assistance; IA follows current IB policy</x:v>
      </x:c>
      <x:c r="I76" s="10" t="str">
        <x:v>Visible daily checklist; Collected Only / excluded from traditional grade unless separately identified academic checkpoint</x:v>
      </x:c>
      <x:c r="J76" s="10" t="str">
        <x:v>U8-DS-PLAN-INQUIRY-Form-Pro | W15D2 Generate three issue→question→specific-example options</x:v>
      </x:c>
    </x:row>
    <x:row r="77" ht="34" customHeight="1">
      <x:c r="A77" s="9" t="n">
        <x:v>15</x:v>
      </x:c>
      <x:c r="B77" s="9" t="n">
        <x:v>3</x:v>
      </x:c>
      <x:c r="C77" s="9" t="str">
        <x:v>ibds-26-s08</x:v>
      </x:c>
      <x:c r="D77" s="9" t="str">
        <x:v>Check source access and competing perspectives for two options</x:v>
      </x:c>
      <x:c r="E77" s="9" t="n">
        <x:v>70</x:v>
      </x:c>
      <x:c r="F77" s="9" t="n">
        <x:v>0</x:v>
      </x:c>
      <x:c r="G77" s="9" t="str">
        <x:v>Obs + Pro</x:v>
      </x:c>
      <x:c r="H77" s="9" t="str">
        <x:v>Guided or declared assistance; IA follows current IB policy</x:v>
      </x:c>
      <x:c r="I77" s="9" t="str">
        <x:v>Visible daily checklist; Collected Only / excluded from traditional grade unless separately identified academic checkpoint</x:v>
      </x:c>
      <x:c r="J77" s="9" t="str">
        <x:v>U8-DS-PLAN-INQUIRY-Form-Pro | W15D3 Check source access and competing perspectives for two </x:v>
      </x:c>
    </x:row>
    <x:row r="78" ht="34" customHeight="1">
      <x:c r="A78" s="10" t="n">
        <x:v>15</x:v>
      </x:c>
      <x:c r="B78" s="10" t="n">
        <x:v>4</x:v>
      </x:c>
      <x:c r="C78" s="10" t="str">
        <x:v>ibds-26-s08</x:v>
      </x:c>
      <x:c r="D78" s="10" t="str">
        <x:v>Defend one feasible question; identify what evidence is missing</x:v>
      </x:c>
      <x:c r="E78" s="10" t="n">
        <x:v>70</x:v>
      </x:c>
      <x:c r="F78" s="10" t="n">
        <x:v>0</x:v>
      </x:c>
      <x:c r="G78" s="10" t="str">
        <x:v>Pro + rotating Con</x:v>
      </x:c>
      <x:c r="H78" s="10" t="str">
        <x:v>Guided or declared assistance; IA follows current IB policy</x:v>
      </x:c>
      <x:c r="I78" s="10" t="str">
        <x:v>Visible daily checklist; Collected Only / excluded from traditional grade unless separately identified academic checkpoint</x:v>
      </x:c>
      <x:c r="J78" s="10" t="str">
        <x:v>U8-DS-PLAN-INQUIRY-Form-Pro | W15D4 Defend one feasible question; identify what evidence is</x:v>
      </x:c>
    </x:row>
    <x:row r="79" ht="34" customHeight="1">
      <x:c r="A79" s="9" t="n">
        <x:v>15</x:v>
      </x:c>
      <x:c r="B79" s="9" t="n">
        <x:v>5</x:v>
      </x:c>
      <x:c r="C79" s="9" t="str">
        <x:v>ibds-26-s08</x:v>
      </x:c>
      <x:c r="D79" s="9" t="str">
        <x:v>Independent quiz: mechanism + delayed retrieval; feedback and repair</x:v>
      </x:c>
      <x:c r="E79" s="9" t="n">
        <x:v>70</x:v>
      </x:c>
      <x:c r="F79" s="9" t="n">
        <x:v>0</x:v>
      </x:c>
      <x:c r="G79" s="9" t="str">
        <x:v>Pro</x:v>
      </x:c>
      <x:c r="H79" s="9" t="str">
        <x:v>Independent, no generative assistance</x:v>
      </x:c>
      <x:c r="I79" s="9" t="str">
        <x:v>Visible daily checklist; Collected Only / excluded from traditional grade unless separately identified academic checkpoint</x:v>
      </x:c>
      <x:c r="J79" s="9" t="str">
        <x:v>U8-DS-PLAN-INQUIRY-Form-Pro | W15D5 Independent quiz: mechanism + delayed retrieval; feedba</x:v>
      </x:c>
    </x:row>
    <x:row r="80" ht="34" customHeight="1">
      <x:c r="A80" s="10" t="n">
        <x:v>16</x:v>
      </x:c>
      <x:c r="B80" s="10" t="n">
        <x:v>1</x:v>
      </x:c>
      <x:c r="C80" s="10" t="str">
        <x:v>ibds-26-s08</x:v>
      </x:c>
      <x:c r="D80" s="10" t="str">
        <x:v>Compare stakeholders and use a concept to explain a causal relationship</x:v>
      </x:c>
      <x:c r="E80" s="10" t="n">
        <x:v>70</x:v>
      </x:c>
      <x:c r="F80" s="10" t="n">
        <x:v>0</x:v>
      </x:c>
      <x:c r="G80" s="10" t="str">
        <x:v>Pro</x:v>
      </x:c>
      <x:c r="H80" s="10" t="str">
        <x:v>Guided or declared assistance; IA follows current IB policy</x:v>
      </x:c>
      <x:c r="I80" s="10" t="str">
        <x:v>Visible daily checklist; Collected Only / excluded from traditional grade unless separately identified academic checkpoint</x:v>
      </x:c>
      <x:c r="J80" s="10" t="str">
        <x:v>U8-DS-PLAN-INQUIRY-Form-Pro | W16D1 Compare stakeholders and use a concept to explain a cau</x:v>
      </x:c>
    </x:row>
    <x:row r="81" ht="34" customHeight="1">
      <x:c r="A81" s="9" t="n">
        <x:v>16</x:v>
      </x:c>
      <x:c r="B81" s="9" t="n">
        <x:v>2</x:v>
      </x:c>
      <x:c r="C81" s="9" t="str">
        <x:v>ibds-26-s08</x:v>
      </x:c>
      <x:c r="D81" s="9" t="str">
        <x:v>Paper 1 transfer: Defend why one question is feasible and another is not</x:v>
      </x:c>
      <x:c r="E81" s="9" t="n">
        <x:v>70</x:v>
      </x:c>
      <x:c r="F81" s="9" t="n">
        <x:v>0</x:v>
      </x:c>
      <x:c r="G81" s="9" t="str">
        <x:v>Pro</x:v>
      </x:c>
      <x:c r="H81" s="9" t="str">
        <x:v>Independent, no generative assistance</x:v>
      </x:c>
      <x:c r="I81" s="9" t="str">
        <x:v>Visible daily checklist; Collected Only / excluded from traditional grade unless separately identified academic checkpoint</x:v>
      </x:c>
      <x:c r="J81" s="9" t="str">
        <x:v>U8-DS-PLAN-INQUIRY-Form-Pro | W16D2 Paper 1 transfer: Defend why one question is feasible a</x:v>
      </x:c>
    </x:row>
    <x:row r="82" ht="34" customHeight="1">
      <x:c r="A82" s="10" t="n">
        <x:v>16</x:v>
      </x:c>
      <x:c r="B82" s="10" t="n">
        <x:v>3</x:v>
      </x:c>
      <x:c r="C82" s="10" t="str">
        <x:v>ibds-26-s08</x:v>
      </x:c>
      <x:c r="D82" s="10" t="str">
        <x:v>Paper 2 source synthesis; connect two sources around one theme</x:v>
      </x:c>
      <x:c r="E82" s="10" t="n">
        <x:v>70</x:v>
      </x:c>
      <x:c r="F82" s="10" t="n">
        <x:v>0</x:v>
      </x:c>
      <x:c r="G82" s="10" t="str">
        <x:v>Pro</x:v>
      </x:c>
      <x:c r="H82" s="10" t="str">
        <x:v>Independent, no generative assistance</x:v>
      </x:c>
      <x:c r="I82" s="10" t="str">
        <x:v>Visible daily checklist; Collected Only / excluded from traditional grade unless separately identified academic checkpoint</x:v>
      </x:c>
      <x:c r="J82" s="10" t="str">
        <x:v>U8-DS-PLAN-INQUIRY-Form-Pro | W16D3 Paper 2 source synthesis; connect two sources around on</x:v>
      </x:c>
    </x:row>
    <x:row r="83" ht="34" customHeight="1">
      <x:c r="A83" s="9" t="n">
        <x:v>16</x:v>
      </x:c>
      <x:c r="B83" s="9" t="n">
        <x:v>4</x:v>
      </x:c>
      <x:c r="C83" s="9" t="str">
        <x:v>ibds-26-s08</x:v>
      </x:c>
      <x:c r="D83" s="9" t="str">
        <x:v>Revise one answer and defend a conditional judgement: Which source could challenge your emerging answer?</x:v>
      </x:c>
      <x:c r="E83" s="9" t="n">
        <x:v>70</x:v>
      </x:c>
      <x:c r="F83" s="9" t="n">
        <x:v>0</x:v>
      </x:c>
      <x:c r="G83" s="9" t="str">
        <x:v>Pro + rotating Con</x:v>
      </x:c>
      <x:c r="H83" s="9" t="str">
        <x:v>Guided or declared assistance; IA follows current IB policy</x:v>
      </x:c>
      <x:c r="I83" s="9" t="str">
        <x:v>Visible daily checklist; Collected Only / excluded from traditional grade unless separately identified academic checkpoint</x:v>
      </x:c>
      <x:c r="J83" s="9" t="str">
        <x:v>U8-DS-PLAN-INQUIRY-Form-Pro | W16D4 Revise one answer and defend a conditional judgement: W</x:v>
      </x:c>
    </x:row>
    <x:row r="84" ht="34" customHeight="1">
      <x:c r="A84" s="10" t="n">
        <x:v>16</x:v>
      </x:c>
      <x:c r="B84" s="10" t="n">
        <x:v>5</x:v>
      </x:c>
      <x:c r="C84" s="10" t="str">
        <x:v>ibds-26-s08</x:v>
      </x:c>
      <x:c r="D84" s="10" t="str">
        <x:v>Flex: absence recovery, targeted reteaching, accessibility support or extension</x:v>
      </x:c>
      <x:c r="E84" s="10" t="n">
        <x:v>70</x:v>
      </x:c>
      <x:c r="F84" s="10" t="n">
        <x:v>0</x:v>
      </x:c>
      <x:c r="G84" s="10" t="str">
        <x:v>Pro</x:v>
      </x:c>
      <x:c r="H84" s="10" t="str">
        <x:v>Guided or declared assistance; IA follows current IB policy</x:v>
      </x:c>
      <x:c r="I84" s="10" t="str">
        <x:v>Visible daily checklist; Collected Only / excluded from traditional grade unless separately identified academic checkpoint</x:v>
      </x:c>
      <x:c r="J84" s="10" t="str">
        <x:v>U8-DS-PLAN-INQUIRY-Form-Pro | W16D5 Flex: absence recovery, targeted reteaching, accessibil</x:v>
      </x:c>
    </x:row>
    <x:row r="85" ht="34" customHeight="1">
      <x:c r="A85" s="9" t="n">
        <x:v>17</x:v>
      </x:c>
      <x:c r="B85" s="9" t="n">
        <x:v>1</x:v>
      </x:c>
      <x:c r="C85" s="9" t="str">
        <x:v>ibds-26-s09</x:v>
      </x:c>
      <x:c r="D85" s="9" t="str">
        <x:v>Retrieve prior learning; diagnose a new scenario in semester synthesis and diagnostic repair</x:v>
      </x:c>
      <x:c r="E85" s="9" t="n">
        <x:v>70</x:v>
      </x:c>
      <x:c r="F85" s="9" t="n">
        <x:v>0</x:v>
      </x:c>
      <x:c r="G85" s="9" t="str">
        <x:v>Pro</x:v>
      </x:c>
      <x:c r="H85" s="9" t="str">
        <x:v>Guided or declared assistance; IA follows current IB policy</x:v>
      </x:c>
      <x:c r="I85" s="9" t="str">
        <x:v>Visible daily checklist; Collected Only / excluded from traditional grade unless separately identified academic checkpoint</x:v>
      </x:c>
      <x:c r="J85" s="9" t="str">
        <x:v>U9-DS-PLAN-EVALUATION-Form-Pro | W17D1 Retrieve prior learning; diagnose a new scenario in sem</x:v>
      </x:c>
    </x:row>
    <x:row r="86" ht="34" customHeight="1">
      <x:c r="A86" s="10" t="n">
        <x:v>17</x:v>
      </x:c>
      <x:c r="B86" s="10" t="n">
        <x:v>2</x:v>
      </x:c>
      <x:c r="C86" s="10" t="str">
        <x:v>ibds-26-s09</x:v>
      </x:c>
      <x:c r="D86" s="10" t="str">
        <x:v>Model mechanism; annotate the specific case: Unseen teacher-built mixed case/source pack</x:v>
      </x:c>
      <x:c r="E86" s="10" t="n">
        <x:v>70</x:v>
      </x:c>
      <x:c r="F86" s="10" t="n">
        <x:v>0</x:v>
      </x:c>
      <x:c r="G86" s="10" t="str">
        <x:v>Pro</x:v>
      </x:c>
      <x:c r="H86" s="10" t="str">
        <x:v>Guided or declared assistance; IA follows current IB policy</x:v>
      </x:c>
      <x:c r="I86" s="10" t="str">
        <x:v>Visible daily checklist; Collected Only / excluded from traditional grade unless separately identified academic checkpoint</x:v>
      </x:c>
      <x:c r="J86" s="10" t="str">
        <x:v>U9-DS-PLAN-EVALUATION-Form-Pro | W17D2 Model mechanism; annotate the specific case: Unseen tea</x:v>
      </x:c>
    </x:row>
    <x:row r="87" ht="34" customHeight="1">
      <x:c r="A87" s="9" t="n">
        <x:v>17</x:v>
      </x:c>
      <x:c r="B87" s="9" t="n">
        <x:v>3</x:v>
      </x:c>
      <x:c r="C87" s="9" t="str">
        <x:v>ibds-26-s09</x:v>
      </x:c>
      <x:c r="D87" s="9" t="str">
        <x:v>Guided lab: Argument clinic: mechanism, evidence, weighing and judgement</x:v>
      </x:c>
      <x:c r="E87" s="9" t="n">
        <x:v>70</x:v>
      </x:c>
      <x:c r="F87" s="9" t="n">
        <x:v>0</x:v>
      </x:c>
      <x:c r="G87" s="9" t="str">
        <x:v>Obs + Pro</x:v>
      </x:c>
      <x:c r="H87" s="9" t="str">
        <x:v>Guided or declared assistance; IA follows current IB policy</x:v>
      </x:c>
      <x:c r="I87" s="9" t="str">
        <x:v>Visible daily checklist; Collected Only / excluded from traditional grade unless separately identified academic checkpoint</x:v>
      </x:c>
      <x:c r="J87" s="9" t="str">
        <x:v>U9-DS-PLAN-EVALUATION-Form-Pro | W17D3 Guided lab: Argument clinic: mechanism, evidence, weigh</x:v>
      </x:c>
    </x:row>
    <x:row r="88" ht="34" customHeight="1">
      <x:c r="A88" s="10" t="n">
        <x:v>17</x:v>
      </x:c>
      <x:c r="B88" s="10" t="n">
        <x:v>4</x:v>
      </x:c>
      <x:c r="C88" s="10" t="str">
        <x:v>ibds-26-s09</x:v>
      </x:c>
      <x:c r="D88" s="10" t="str">
        <x:v>Explain results; source-check one claim; 2–3 minute rotating defence</x:v>
      </x:c>
      <x:c r="E88" s="10" t="n">
        <x:v>70</x:v>
      </x:c>
      <x:c r="F88" s="10" t="n">
        <x:v>0</x:v>
      </x:c>
      <x:c r="G88" s="10" t="str">
        <x:v>Pro + rotating Con</x:v>
      </x:c>
      <x:c r="H88" s="10" t="str">
        <x:v>Guided or declared assistance; IA follows current IB policy</x:v>
      </x:c>
      <x:c r="I88" s="10" t="str">
        <x:v>Visible daily checklist; Collected Only / excluded from traditional grade unless separately identified academic checkpoint</x:v>
      </x:c>
      <x:c r="J88" s="10" t="str">
        <x:v>U9-DS-PLAN-EVALUATION-Form-Pro | W17D4 Explain results; source-check one claim; 2–3 minute rot</x:v>
      </x:c>
    </x:row>
    <x:row r="89" ht="34" customHeight="1">
      <x:c r="A89" s="9" t="n">
        <x:v>17</x:v>
      </x:c>
      <x:c r="B89" s="9" t="n">
        <x:v>5</x:v>
      </x:c>
      <x:c r="C89" s="9" t="str">
        <x:v>ibds-26-s09</x:v>
      </x:c>
      <x:c r="D89" s="9" t="str">
        <x:v>Independent quiz: mechanism + delayed retrieval; feedback and repair</x:v>
      </x:c>
      <x:c r="E89" s="9" t="n">
        <x:v>70</x:v>
      </x:c>
      <x:c r="F89" s="9" t="n">
        <x:v>0</x:v>
      </x:c>
      <x:c r="G89" s="9" t="str">
        <x:v>Pro</x:v>
      </x:c>
      <x:c r="H89" s="9" t="str">
        <x:v>Independent, no generative assistance</x:v>
      </x:c>
      <x:c r="I89" s="9" t="str">
        <x:v>Visible daily checklist; Collected Only / excluded from traditional grade unless separately identified academic checkpoint</x:v>
      </x:c>
      <x:c r="J89" s="9" t="str">
        <x:v>U9-DS-PLAN-EVALUATION-Form-Pro | W17D5 Independent quiz: mechanism + delayed retrieval; feedba</x:v>
      </x:c>
    </x:row>
    <x:row r="90" ht="34" customHeight="1">
      <x:c r="A90" s="10" t="n">
        <x:v>18</x:v>
      </x:c>
      <x:c r="B90" s="10" t="n">
        <x:v>1</x:v>
      </x:c>
      <x:c r="C90" s="10" t="str">
        <x:v>ibds-26-s09</x:v>
      </x:c>
      <x:c r="D90" s="10" t="str">
        <x:v>Compare stakeholders and use a concept to explain a causal relationship</x:v>
      </x:c>
      <x:c r="E90" s="10" t="n">
        <x:v>70</x:v>
      </x:c>
      <x:c r="F90" s="10" t="n">
        <x:v>0</x:v>
      </x:c>
      <x:c r="G90" s="10" t="str">
        <x:v>Pro</x:v>
      </x:c>
      <x:c r="H90" s="10" t="str">
        <x:v>Guided or declared assistance; IA follows current IB policy</x:v>
      </x:c>
      <x:c r="I90" s="10" t="str">
        <x:v>Visible daily checklist; Collected Only / excluded from traditional grade unless separately identified academic checkpoint</x:v>
      </x:c>
      <x:c r="J90" s="10" t="str">
        <x:v>U9-DS-PLAN-EVALUATION-Form-Pro | W18D1 Compare stakeholders and use a concept to explain a cau</x:v>
      </x:c>
    </x:row>
    <x:row r="91" ht="34" customHeight="1">
      <x:c r="A91" s="9" t="n">
        <x:v>18</x:v>
      </x:c>
      <x:c r="B91" s="9" t="n">
        <x:v>2</x:v>
      </x:c>
      <x:c r="C91" s="9" t="str">
        <x:v>ibds-26-s09</x:v>
      </x:c>
      <x:c r="D91" s="9" t="str">
        <x:v>Independent P1 sections: identify this scenario’s constraints before answering</x:v>
      </x:c>
      <x:c r="E91" s="9" t="n">
        <x:v>70</x:v>
      </x:c>
      <x:c r="F91" s="9" t="n">
        <x:v>0</x:v>
      </x:c>
      <x:c r="G91" s="9" t="str">
        <x:v>Pro</x:v>
      </x:c>
      <x:c r="H91" s="9" t="str">
        <x:v>Independent, no generative assistance</x:v>
      </x:c>
      <x:c r="I91" s="9" t="str">
        <x:v>Visible daily checklist; Collected Only / excluded from traditional grade unless separately identified academic checkpoint</x:v>
      </x:c>
      <x:c r="J91" s="9" t="str">
        <x:v>U9-DS-PLAN-EVALUATION-Form-Pro | W18D2 Independent P1 sections: identify this scenario’s const</x:v>
      </x:c>
    </x:row>
    <x:row r="92" ht="34" customHeight="1">
      <x:c r="A92" s="10" t="n">
        <x:v>18</x:v>
      </x:c>
      <x:c r="B92" s="10" t="n">
        <x:v>3</x:v>
      </x:c>
      <x:c r="C92" s="10" t="str">
        <x:v>ibds-26-s09</x:v>
      </x:c>
      <x:c r="D92" s="10" t="str">
        <x:v>Independent P2 thematic response; partial-paper diagnostic only</x:v>
      </x:c>
      <x:c r="E92" s="10" t="n">
        <x:v>70</x:v>
      </x:c>
      <x:c r="F92" s="10" t="n">
        <x:v>0</x:v>
      </x:c>
      <x:c r="G92" s="10" t="str">
        <x:v>Pro</x:v>
      </x:c>
      <x:c r="H92" s="10" t="str">
        <x:v>Independent, no generative assistance</x:v>
      </x:c>
      <x:c r="I92" s="10" t="str">
        <x:v>Visible daily checklist; Collected Only / excluded from traditional grade unless separately identified academic checkpoint</x:v>
      </x:c>
      <x:c r="J92" s="10" t="str">
        <x:v>U9-DS-PLAN-EVALUATION-Form-Pro | W18D3 Independent P2 thematic response; partial-paper diagnos</x:v>
      </x:c>
    </x:row>
    <x:row r="93" ht="34" customHeight="1">
      <x:c r="A93" s="9" t="n">
        <x:v>18</x:v>
      </x:c>
      <x:c r="B93" s="9" t="n">
        <x:v>4</x:v>
      </x:c>
      <x:c r="C93" s="9" t="str">
        <x:v>ibds-26-s09</x:v>
      </x:c>
      <x:c r="D93" s="9" t="str">
        <x:v>Build personal error profile and complete one parallel repair</x:v>
      </x:c>
      <x:c r="E93" s="9" t="n">
        <x:v>70</x:v>
      </x:c>
      <x:c r="F93" s="9" t="n">
        <x:v>0</x:v>
      </x:c>
      <x:c r="G93" s="9" t="str">
        <x:v>Pro + rotating Con</x:v>
      </x:c>
      <x:c r="H93" s="9" t="str">
        <x:v>Guided or declared assistance; IA follows current IB policy</x:v>
      </x:c>
      <x:c r="I93" s="9" t="str">
        <x:v>Visible daily checklist; Collected Only / excluded from traditional grade unless separately identified academic checkpoint</x:v>
      </x:c>
      <x:c r="J93" s="9" t="str">
        <x:v>U9-DS-PLAN-EVALUATION-Form-Pro | W18D4 Build personal error profile and complete one parallel </x:v>
      </x:c>
    </x:row>
    <x:row r="94" ht="34" customHeight="1">
      <x:c r="A94" s="10" t="n">
        <x:v>18</x:v>
      </x:c>
      <x:c r="B94" s="10" t="n">
        <x:v>5</x:v>
      </x:c>
      <x:c r="C94" s="10" t="str">
        <x:v>ibds-26-s09</x:v>
      </x:c>
      <x:c r="D94" s="10" t="str">
        <x:v>Flex: absence recovery, targeted reteaching, accessibility support or extension</x:v>
      </x:c>
      <x:c r="E94" s="10" t="n">
        <x:v>70</x:v>
      </x:c>
      <x:c r="F94" s="10" t="n">
        <x:v>0</x:v>
      </x:c>
      <x:c r="G94" s="10" t="str">
        <x:v>Pro</x:v>
      </x:c>
      <x:c r="H94" s="10" t="str">
        <x:v>Guided or declared assistance; IA follows current IB policy</x:v>
      </x:c>
      <x:c r="I94" s="10" t="str">
        <x:v>Visible daily checklist; Collected Only / excluded from traditional grade unless separately identified academic checkpoint</x:v>
      </x:c>
      <x:c r="J94" s="10" t="str">
        <x:v>U9-DS-PLAN-EVALUATION-Form-Pro | W18D5 Flex: absence recovery, targeted reteaching, accessibil</x:v>
      </x:c>
    </x:row>
    <x:row r="95" ht="34" customHeight="1">
      <x:c r="A95" s="9" t="n">
        <x:v>19</x:v>
      </x:c>
      <x:c r="B95" s="9" t="n">
        <x:v>1</x:v>
      </x:c>
      <x:c r="C95" s="9" t="str">
        <x:v>ibds-26-s10</x:v>
      </x:c>
      <x:c r="D95" s="9" t="str">
        <x:v>Retrieve prior learning; diagnose a new scenario in unfamiliar cases and source synthesis</x:v>
      </x:c>
      <x:c r="E95" s="9" t="n">
        <x:v>70</x:v>
      </x:c>
      <x:c r="F95" s="9" t="n">
        <x:v>0</x:v>
      </x:c>
      <x:c r="G95" s="9" t="str">
        <x:v>Pro</x:v>
      </x:c>
      <x:c r="H95" s="9" t="str">
        <x:v>Guided or declared assistance; IA follows current IB policy</x:v>
      </x:c>
      <x:c r="I95" s="9" t="str">
        <x:v>Visible daily checklist; Collected Only / excluded from traditional grade unless separately identified academic checkpoint</x:v>
      </x:c>
      <x:c r="J95" s="9" t="str">
        <x:v>U10-DS-PLAN-CONTEXTS-Form-Pro | W19D1 Retrieve prior learning; diagnose a new scenario in unf</x:v>
      </x:c>
    </x:row>
    <x:row r="96" ht="34" customHeight="1">
      <x:c r="A96" s="10" t="n">
        <x:v>19</x:v>
      </x:c>
      <x:c r="B96" s="10" t="n">
        <x:v>2</x:v>
      </x:c>
      <x:c r="C96" s="10" t="str">
        <x:v>ibds-26-s10</x:v>
      </x:c>
      <x:c r="D96" s="10" t="str">
        <x:v>Model mechanism; annotate the specific case: Fresh health or knowledge context plus earlier contrasting cases</x:v>
      </x:c>
      <x:c r="E96" s="10" t="n">
        <x:v>70</x:v>
      </x:c>
      <x:c r="F96" s="10" t="n">
        <x:v>0</x:v>
      </x:c>
      <x:c r="G96" s="10" t="str">
        <x:v>Pro</x:v>
      </x:c>
      <x:c r="H96" s="10" t="str">
        <x:v>Guided or declared assistance; IA follows current IB policy</x:v>
      </x:c>
      <x:c r="I96" s="10" t="str">
        <x:v>Visible daily checklist; Collected Only / excluded from traditional grade unless separately identified academic checkpoint</x:v>
      </x:c>
      <x:c r="J96" s="10" t="str">
        <x:v>U10-DS-PLAN-CONTEXTS-Form-Pro | W19D2 Model mechanism; annotate the specific case: Fresh heal</x:v>
      </x:c>
    </x:row>
    <x:row r="97" ht="34" customHeight="1">
      <x:c r="A97" s="9" t="n">
        <x:v>19</x:v>
      </x:c>
      <x:c r="B97" s="9" t="n">
        <x:v>3</x:v>
      </x:c>
      <x:c r="C97" s="9" t="str">
        <x:v>ibds-26-s10</x:v>
      </x:c>
      <x:c r="D97" s="9" t="str">
        <x:v>Guided lab: Source conflict lab: claim, data, provenance, limits</x:v>
      </x:c>
      <x:c r="E97" s="9" t="n">
        <x:v>70</x:v>
      </x:c>
      <x:c r="F97" s="9" t="n">
        <x:v>0</x:v>
      </x:c>
      <x:c r="G97" s="9" t="str">
        <x:v>Obs + Pro</x:v>
      </x:c>
      <x:c r="H97" s="9" t="str">
        <x:v>Guided or declared assistance; IA follows current IB policy</x:v>
      </x:c>
      <x:c r="I97" s="9" t="str">
        <x:v>Visible daily checklist; Collected Only / excluded from traditional grade unless separately identified academic checkpoint</x:v>
      </x:c>
      <x:c r="J97" s="9" t="str">
        <x:v>U10-DS-PLAN-CONTEXTS-Form-Pro | W19D3 Guided lab: Source conflict lab: claim, data, provenanc</x:v>
      </x:c>
    </x:row>
    <x:row r="98" ht="34" customHeight="1">
      <x:c r="A98" s="10" t="n">
        <x:v>19</x:v>
      </x:c>
      <x:c r="B98" s="10" t="n">
        <x:v>4</x:v>
      </x:c>
      <x:c r="C98" s="10" t="str">
        <x:v>ibds-26-s10</x:v>
      </x:c>
      <x:c r="D98" s="10" t="str">
        <x:v>Explain results; source-check one claim; 2–3 minute rotating defence</x:v>
      </x:c>
      <x:c r="E98" s="10" t="n">
        <x:v>70</x:v>
      </x:c>
      <x:c r="F98" s="10" t="n">
        <x:v>0</x:v>
      </x:c>
      <x:c r="G98" s="10" t="str">
        <x:v>Pro + rotating Con</x:v>
      </x:c>
      <x:c r="H98" s="10" t="str">
        <x:v>Guided or declared assistance; IA follows current IB policy</x:v>
      </x:c>
      <x:c r="I98" s="10" t="str">
        <x:v>Visible daily checklist; Collected Only / excluded from traditional grade unless separately identified academic checkpoint</x:v>
      </x:c>
      <x:c r="J98" s="10" t="str">
        <x:v>U10-DS-PLAN-CONTEXTS-Form-Pro | W19D4 Explain results; source-check one claim; 2–3 minute rot</x:v>
      </x:c>
    </x:row>
    <x:row r="99" ht="34" customHeight="1">
      <x:c r="A99" s="9" t="n">
        <x:v>19</x:v>
      </x:c>
      <x:c r="B99" s="9" t="n">
        <x:v>5</x:v>
      </x:c>
      <x:c r="C99" s="9" t="str">
        <x:v>ibds-26-s10</x:v>
      </x:c>
      <x:c r="D99" s="9" t="str">
        <x:v>Independent quiz: mechanism + delayed retrieval; feedback and repair</x:v>
      </x:c>
      <x:c r="E99" s="9" t="n">
        <x:v>70</x:v>
      </x:c>
      <x:c r="F99" s="9" t="n">
        <x:v>0</x:v>
      </x:c>
      <x:c r="G99" s="9" t="str">
        <x:v>Pro</x:v>
      </x:c>
      <x:c r="H99" s="9" t="str">
        <x:v>Independent, no generative assistance</x:v>
      </x:c>
      <x:c r="I99" s="9" t="str">
        <x:v>Visible daily checklist; Collected Only / excluded from traditional grade unless separately identified academic checkpoint</x:v>
      </x:c>
      <x:c r="J99" s="9" t="str">
        <x:v>U10-DS-PLAN-CONTEXTS-Form-Pro | W19D5 Independent quiz: mechanism + delayed retrieval; feedba</x:v>
      </x:c>
    </x:row>
    <x:row r="100" ht="34" customHeight="1">
      <x:c r="A100" s="10" t="n">
        <x:v>20</x:v>
      </x:c>
      <x:c r="B100" s="10" t="n">
        <x:v>1</x:v>
      </x:c>
      <x:c r="C100" s="10" t="str">
        <x:v>ibds-26-s10</x:v>
      </x:c>
      <x:c r="D100" s="10" t="str">
        <x:v>Compare stakeholders and use a concept to explain a causal relationship</x:v>
      </x:c>
      <x:c r="E100" s="10" t="n">
        <x:v>70</x:v>
      </x:c>
      <x:c r="F100" s="10" t="n">
        <x:v>0</x:v>
      </x:c>
      <x:c r="G100" s="10" t="str">
        <x:v>Pro</x:v>
      </x:c>
      <x:c r="H100" s="10" t="str">
        <x:v>Guided or declared assistance; IA follows current IB policy</x:v>
      </x:c>
      <x:c r="I100" s="10" t="str">
        <x:v>Visible daily checklist; Collected Only / excluded from traditional grade unless separately identified academic checkpoint</x:v>
      </x:c>
      <x:c r="J100" s="10" t="str">
        <x:v>U10-DS-PLAN-CONTEXTS-Form-Pro | W20D1 Compare stakeholders and use a concept to explain a cau</x:v>
      </x:c>
    </x:row>
    <x:row r="101" ht="34" customHeight="1">
      <x:c r="A101" s="9" t="n">
        <x:v>20</x:v>
      </x:c>
      <x:c r="B101" s="9" t="n">
        <x:v>2</x:v>
      </x:c>
      <x:c r="C101" s="9" t="str">
        <x:v>ibds-26-s10</x:v>
      </x:c>
      <x:c r="D101" s="9" t="str">
        <x:v>Timed unfamiliar health/knowledge P1 section; review scenario fit</x:v>
      </x:c>
      <x:c r="E101" s="9" t="n">
        <x:v>70</x:v>
      </x:c>
      <x:c r="F101" s="9" t="n">
        <x:v>0</x:v>
      </x:c>
      <x:c r="G101" s="9" t="str">
        <x:v>Pro</x:v>
      </x:c>
      <x:c r="H101" s="9" t="str">
        <x:v>Independent, no generative assistance</x:v>
      </x:c>
      <x:c r="I101" s="9" t="str">
        <x:v>Visible daily checklist; Collected Only / excluded from traditional grade unless separately identified academic checkpoint</x:v>
      </x:c>
      <x:c r="J101" s="9" t="str">
        <x:v>U10-DS-PLAN-CONTEXTS-Form-Pro | W20D2 Timed unfamiliar health/knowledge P1 section; review sc</x:v>
      </x:c>
    </x:row>
    <x:row r="102" ht="34" customHeight="1">
      <x:c r="A102" s="10" t="n">
        <x:v>20</x:v>
      </x:c>
      <x:c r="B102" s="10" t="n">
        <x:v>3</x:v>
      </x:c>
      <x:c r="C102" s="10" t="str">
        <x:v>ibds-26-s10</x:v>
      </x:c>
      <x:c r="D102" s="10" t="str">
        <x:v>Timed unfamiliar P2 synthesis section; identify source agreement/tension</x:v>
      </x:c>
      <x:c r="E102" s="10" t="n">
        <x:v>70</x:v>
      </x:c>
      <x:c r="F102" s="10" t="n">
        <x:v>0</x:v>
      </x:c>
      <x:c r="G102" s="10" t="str">
        <x:v>Pro</x:v>
      </x:c>
      <x:c r="H102" s="10" t="str">
        <x:v>Independent, no generative assistance</x:v>
      </x:c>
      <x:c r="I102" s="10" t="str">
        <x:v>Visible daily checklist; Collected Only / excluded from traditional grade unless separately identified academic checkpoint</x:v>
      </x:c>
      <x:c r="J102" s="10" t="str">
        <x:v>U10-DS-PLAN-CONTEXTS-Form-Pro | W20D3 Timed unfamiliar P2 synthesis section; identify source </x:v>
      </x:c>
    </x:row>
    <x:row r="103" ht="34" customHeight="1">
      <x:c r="A103" s="9" t="n">
        <x:v>20</x:v>
      </x:c>
      <x:c r="B103" s="9" t="n">
        <x:v>4</x:v>
      </x:c>
      <x:c r="C103" s="9" t="str">
        <x:v>ibds-26-s10</x:v>
      </x:c>
      <x:c r="D103" s="9" t="str">
        <x:v>Compare two attempts and choose the next skill to repair</x:v>
      </x:c>
      <x:c r="E103" s="9" t="n">
        <x:v>70</x:v>
      </x:c>
      <x:c r="F103" s="9" t="n">
        <x:v>0</x:v>
      </x:c>
      <x:c r="G103" s="9" t="str">
        <x:v>Pro + rotating Con</x:v>
      </x:c>
      <x:c r="H103" s="9" t="str">
        <x:v>Guided or declared assistance; IA follows current IB policy</x:v>
      </x:c>
      <x:c r="I103" s="9" t="str">
        <x:v>Visible daily checklist; Collected Only / excluded from traditional grade unless separately identified academic checkpoint</x:v>
      </x:c>
      <x:c r="J103" s="9" t="str">
        <x:v>U10-DS-PLAN-CONTEXTS-Form-Pro | W20D4 Compare two attempts and choose the next skill to repai</x:v>
      </x:c>
    </x:row>
    <x:row r="104" ht="34" customHeight="1">
      <x:c r="A104" s="10" t="n">
        <x:v>20</x:v>
      </x:c>
      <x:c r="B104" s="10" t="n">
        <x:v>5</x:v>
      </x:c>
      <x:c r="C104" s="10" t="str">
        <x:v>ibds-26-s10</x:v>
      </x:c>
      <x:c r="D104" s="10" t="str">
        <x:v>Flex: absence recovery, targeted reteaching, accessibility support or extension</x:v>
      </x:c>
      <x:c r="E104" s="10" t="n">
        <x:v>70</x:v>
      </x:c>
      <x:c r="F104" s="10" t="n">
        <x:v>0</x:v>
      </x:c>
      <x:c r="G104" s="10" t="str">
        <x:v>Pro</x:v>
      </x:c>
      <x:c r="H104" s="10" t="str">
        <x:v>Guided or declared assistance; IA follows current IB policy</x:v>
      </x:c>
      <x:c r="I104" s="10" t="str">
        <x:v>Visible daily checklist; Collected Only / excluded from traditional grade unless separately identified academic checkpoint</x:v>
      </x:c>
      <x:c r="J104" s="10" t="str">
        <x:v>U10-DS-PLAN-CONTEXTS-Form-Pro | W20D5 Flex: absence recovery, targeted reteaching, accessibil</x:v>
      </x:c>
    </x:row>
    <x:row r="105" ht="34" customHeight="1">
      <x:c r="A105" s="9" t="n">
        <x:v>21</x:v>
      </x:c>
      <x:c r="B105" s="9" t="n">
        <x:v>1</x:v>
      </x:c>
      <x:c r="C105" s="9" t="str">
        <x:v>ibds-26-s11</x:v>
      </x:c>
      <x:c r="D105" s="9" t="str">
        <x:v>IA: establish approved question, specific case and feasible inquiry plan</x:v>
      </x:c>
      <x:c r="E105" s="9" t="n">
        <x:v>70</x:v>
      </x:c>
      <x:c r="F105" s="9" t="n">
        <x:v>70</x:v>
      </x:c>
      <x:c r="G105" s="9" t="str">
        <x:v>Pro</x:v>
      </x:c>
      <x:c r="H105" s="9" t="str">
        <x:v>Guided or declared assistance; IA follows current IB policy</x:v>
      </x:c>
      <x:c r="I105" s="9" t="str">
        <x:v>Visible daily checklist; Collected Only / excluded from traditional grade unless separately identified academic checkpoint</x:v>
      </x:c>
      <x:c r="J105" s="9" t="str">
        <x:v>U11-DS-PLAN-INQUIRY-Form-Pro | W21D1 IA: establish approved question, specific case and feas</x:v>
      </x:c>
    </x:row>
    <x:row r="106" ht="34" customHeight="1">
      <x:c r="A106" s="10" t="n">
        <x:v>21</x:v>
      </x:c>
      <x:c r="B106" s="10" t="n">
        <x:v>2</x:v>
      </x:c>
      <x:c r="C106" s="10" t="str">
        <x:v>ibds-26-s11</x:v>
      </x:c>
      <x:c r="D106" s="10" t="str">
        <x:v>IA: locate credible relevant sources and record provenance</x:v>
      </x:c>
      <x:c r="E106" s="10" t="n">
        <x:v>70</x:v>
      </x:c>
      <x:c r="F106" s="10" t="n">
        <x:v>70</x:v>
      </x:c>
      <x:c r="G106" s="10" t="str">
        <x:v>Pro</x:v>
      </x:c>
      <x:c r="H106" s="10" t="str">
        <x:v>Guided or declared assistance; IA follows current IB policy</x:v>
      </x:c>
      <x:c r="I106" s="10" t="str">
        <x:v>Visible daily checklist; Collected Only / excluded from traditional grade unless separately identified academic checkpoint</x:v>
      </x:c>
      <x:c r="J106" s="10" t="str">
        <x:v>U11-DS-PLAN-INQUIRY-Form-Pro | W21D2 IA: locate credible relevant sources and record provena</x:v>
      </x:c>
    </x:row>
    <x:row r="107" ht="34" customHeight="1">
      <x:c r="A107" s="9" t="n">
        <x:v>21</x:v>
      </x:c>
      <x:c r="B107" s="9" t="n">
        <x:v>3</x:v>
      </x:c>
      <x:c r="C107" s="9" t="str">
        <x:v>ibds-26-s11</x:v>
      </x:c>
      <x:c r="D107" s="9" t="str">
        <x:v>IA: compare contrasting perspectives and source limitations</x:v>
      </x:c>
      <x:c r="E107" s="9" t="n">
        <x:v>70</x:v>
      </x:c>
      <x:c r="F107" s="9" t="n">
        <x:v>70</x:v>
      </x:c>
      <x:c r="G107" s="9" t="str">
        <x:v>Obs + Pro</x:v>
      </x:c>
      <x:c r="H107" s="9" t="str">
        <x:v>Guided or declared assistance; IA follows current IB policy</x:v>
      </x:c>
      <x:c r="I107" s="9" t="str">
        <x:v>Visible daily checklist; Collected Only / excluded from traditional grade unless separately identified academic checkpoint</x:v>
      </x:c>
      <x:c r="J107" s="9" t="str">
        <x:v>U11-DS-PLAN-INQUIRY-Form-Pro | W21D3 IA: compare contrasting perspectives and source limitat</x:v>
      </x:c>
    </x:row>
    <x:row r="108" ht="34" customHeight="1">
      <x:c r="A108" s="10" t="n">
        <x:v>21</x:v>
      </x:c>
      <x:c r="B108" s="10" t="n">
        <x:v>4</x:v>
      </x:c>
      <x:c r="C108" s="10" t="str">
        <x:v>ibds-26-s11</x:v>
      </x:c>
      <x:c r="D108" s="10" t="str">
        <x:v>IA: select evidence and maintain individual inquiry notes</x:v>
      </x:c>
      <x:c r="E108" s="10" t="n">
        <x:v>70</x:v>
      </x:c>
      <x:c r="F108" s="10" t="n">
        <x:v>70</x:v>
      </x:c>
      <x:c r="G108" s="10" t="str">
        <x:v>Pro + rotating Con</x:v>
      </x:c>
      <x:c r="H108" s="10" t="str">
        <x:v>Guided or declared assistance; IA follows current IB policy</x:v>
      </x:c>
      <x:c r="I108" s="10" t="str">
        <x:v>Visible daily checklist; Collected Only / excluded from traditional grade unless separately identified academic checkpoint</x:v>
      </x:c>
      <x:c r="J108" s="10" t="str">
        <x:v>U11-DS-PLAN-INQUIRY-Form-Pro | W21D4 IA: select evidence and maintain individual inquiry not</x:v>
      </x:c>
    </x:row>
    <x:row r="109" ht="34" customHeight="1">
      <x:c r="A109" s="9" t="n">
        <x:v>21</x:v>
      </x:c>
      <x:c r="B109" s="9" t="n">
        <x:v>5</x:v>
      </x:c>
      <x:c r="C109" s="9" t="str">
        <x:v>ibds-26-s11</x:v>
      </x:c>
      <x:c r="D109" s="9" t="str">
        <x:v>IA: refine inquiry scope and explain all three Cs connections</x:v>
      </x:c>
      <x:c r="E109" s="9" t="n">
        <x:v>70</x:v>
      </x:c>
      <x:c r="F109" s="9" t="n">
        <x:v>70</x:v>
      </x:c>
      <x:c r="G109" s="9" t="str">
        <x:v>Pro</x:v>
      </x:c>
      <x:c r="H109" s="9" t="str">
        <x:v>Guided or declared assistance; IA follows current IB policy</x:v>
      </x:c>
      <x:c r="I109" s="9" t="str">
        <x:v>Visible daily checklist; Collected Only / excluded from traditional grade unless separately identified academic checkpoint</x:v>
      </x:c>
      <x:c r="J109" s="9" t="str">
        <x:v>U11-DS-PLAN-INQUIRY-Form-Pro | W21D5 IA: refine inquiry scope and explain all three Cs conne</x:v>
      </x:c>
    </x:row>
    <x:row r="110" ht="34" customHeight="1">
      <x:c r="A110" s="10" t="n">
        <x:v>22</x:v>
      </x:c>
      <x:c r="B110" s="10" t="n">
        <x:v>1</x:v>
      </x:c>
      <x:c r="C110" s="10" t="str">
        <x:v>ibds-26-s11</x:v>
      </x:c>
      <x:c r="D110" s="10" t="str">
        <x:v>IA: analyse claims against counter-evidence</x:v>
      </x:c>
      <x:c r="E110" s="10" t="n">
        <x:v>70</x:v>
      </x:c>
      <x:c r="F110" s="10" t="n">
        <x:v>70</x:v>
      </x:c>
      <x:c r="G110" s="10" t="str">
        <x:v>Pro</x:v>
      </x:c>
      <x:c r="H110" s="10" t="str">
        <x:v>Guided or declared assistance; IA follows current IB policy</x:v>
      </x:c>
      <x:c r="I110" s="10" t="str">
        <x:v>Visible daily checklist; Collected Only / excluded from traditional grade unless separately identified academic checkpoint</x:v>
      </x:c>
      <x:c r="J110" s="10" t="str">
        <x:v>U11-DS-PLAN-INQUIRY-Form-Pro | W22D1 IA: analyse claims against counter-evidence</x:v>
      </x:c>
    </x:row>
    <x:row r="111" ht="34" customHeight="1">
      <x:c r="A111" s="9" t="n">
        <x:v>22</x:v>
      </x:c>
      <x:c r="B111" s="9" t="n">
        <x:v>2</x:v>
      </x:c>
      <x:c r="C111" s="9" t="str">
        <x:v>ibds-26-s11</x:v>
      </x:c>
      <x:c r="D111" s="9" t="str">
        <x:v>IA: conference on evidence gaps; document student decisions</x:v>
      </x:c>
      <x:c r="E111" s="9" t="n">
        <x:v>70</x:v>
      </x:c>
      <x:c r="F111" s="9" t="n">
        <x:v>70</x:v>
      </x:c>
      <x:c r="G111" s="9" t="str">
        <x:v>Pro</x:v>
      </x:c>
      <x:c r="H111" s="9" t="str">
        <x:v>Guided or declared assistance; IA follows current IB policy</x:v>
      </x:c>
      <x:c r="I111" s="9" t="str">
        <x:v>Visible daily checklist; Collected Only / excluded from traditional grade unless separately identified academic checkpoint</x:v>
      </x:c>
      <x:c r="J111" s="9" t="str">
        <x:v>U11-DS-PLAN-INQUIRY-Form-Pro | W22D2 IA: conference on evidence gaps; document student decis</x:v>
      </x:c>
    </x:row>
    <x:row r="112" ht="34" customHeight="1">
      <x:c r="A112" s="10" t="n">
        <x:v>22</x:v>
      </x:c>
      <x:c r="B112" s="10" t="n">
        <x:v>3</x:v>
      </x:c>
      <x:c r="C112" s="10" t="str">
        <x:v>ibds-26-s11</x:v>
      </x:c>
      <x:c r="D112" s="10" t="str">
        <x:v>IA: complete research checkpoint and analysis outline</x:v>
      </x:c>
      <x:c r="E112" s="10" t="n">
        <x:v>70</x:v>
      </x:c>
      <x:c r="F112" s="10" t="n">
        <x:v>70</x:v>
      </x:c>
      <x:c r="G112" s="10" t="str">
        <x:v>Pro</x:v>
      </x:c>
      <x:c r="H112" s="10" t="str">
        <x:v>Guided or declared assistance; IA follows current IB policy</x:v>
      </x:c>
      <x:c r="I112" s="10" t="str">
        <x:v>Visible daily checklist; Collected Only / excluded from traditional grade unless separately identified academic checkpoint</x:v>
      </x:c>
      <x:c r="J112" s="10" t="str">
        <x:v>U11-DS-PLAN-INQUIRY-Form-Pro | W22D3 IA: complete research checkpoint and analysis outline</x:v>
      </x:c>
    </x:row>
    <x:row r="113" ht="34" customHeight="1">
      <x:c r="A113" s="9" t="n">
        <x:v>22</x:v>
      </x:c>
      <x:c r="B113" s="9" t="n">
        <x:v>4</x:v>
      </x:c>
      <x:c r="C113" s="9" t="str">
        <x:v>ibds-26-s11</x:v>
      </x:c>
      <x:c r="D113" s="9" t="str">
        <x:v>Independent retrieval and short transfer; IA evidence-base milestone</x:v>
      </x:c>
      <x:c r="E113" s="9" t="n">
        <x:v>70</x:v>
      </x:c>
      <x:c r="F113" s="9" t="n">
        <x:v>0</x:v>
      </x:c>
      <x:c r="G113" s="9" t="str">
        <x:v>Pro + rotating Con</x:v>
      </x:c>
      <x:c r="H113" s="9" t="str">
        <x:v>Guided or declared assistance; IA follows current IB policy</x:v>
      </x:c>
      <x:c r="I113" s="9" t="str">
        <x:v>Visible daily checklist; Collected Only / excluded from traditional grade unless separately identified academic checkpoint</x:v>
      </x:c>
      <x:c r="J113" s="9" t="str">
        <x:v>U11-DS-PLAN-INQUIRY-Form-Pro | W22D4 Independent retrieval and short transfer; IA evidence-b</x:v>
      </x:c>
    </x:row>
    <x:row r="114" ht="34" customHeight="1">
      <x:c r="A114" s="10" t="n">
        <x:v>22</x:v>
      </x:c>
      <x:c r="B114" s="10" t="n">
        <x:v>5</x:v>
      </x:c>
      <x:c r="C114" s="10" t="str">
        <x:v>ibds-26-s11</x:v>
      </x:c>
      <x:c r="D114" s="10" t="str">
        <x:v>Flex: IA recovery or exam skill repair</x:v>
      </x:c>
      <x:c r="E114" s="10" t="n">
        <x:v>70</x:v>
      </x:c>
      <x:c r="F114" s="10" t="n">
        <x:v>0</x:v>
      </x:c>
      <x:c r="G114" s="10" t="str">
        <x:v>Pro</x:v>
      </x:c>
      <x:c r="H114" s="10" t="str">
        <x:v>Guided or declared assistance; IA follows current IB policy</x:v>
      </x:c>
      <x:c r="I114" s="10" t="str">
        <x:v>Visible daily checklist; Collected Only / excluded from traditional grade unless separately identified academic checkpoint</x:v>
      </x:c>
      <x:c r="J114" s="10" t="str">
        <x:v>U11-DS-PLAN-INQUIRY-Form-Pro | W22D5 Flex: IA recovery or exam skill repair</x:v>
      </x:c>
    </x:row>
    <x:row r="115" ht="34" customHeight="1">
      <x:c r="A115" s="9" t="n">
        <x:v>23</x:v>
      </x:c>
      <x:c r="B115" s="9" t="n">
        <x:v>1</x:v>
      </x:c>
      <x:c r="C115" s="9" t="str">
        <x:v>ibds-26-s12</x:v>
      </x:c>
      <x:c r="D115" s="9" t="str">
        <x:v>IA: organize analysis around the inquiry question</x:v>
      </x:c>
      <x:c r="E115" s="9" t="n">
        <x:v>70</x:v>
      </x:c>
      <x:c r="F115" s="9" t="n">
        <x:v>70</x:v>
      </x:c>
      <x:c r="G115" s="9" t="str">
        <x:v>Pro</x:v>
      </x:c>
      <x:c r="H115" s="9" t="str">
        <x:v>Guided or declared assistance; IA follows current IB policy</x:v>
      </x:c>
      <x:c r="I115" s="9" t="str">
        <x:v>Visible daily checklist; Collected Only / excluded from traditional grade unless separately identified academic checkpoint</x:v>
      </x:c>
      <x:c r="J115" s="9" t="str">
        <x:v>U12-DS-PLAN-COMMUNICATION-Form-Pro | W23D1 IA: organize analysis around the inquiry question</x:v>
      </x:c>
    </x:row>
    <x:row r="116" ht="34" customHeight="1">
      <x:c r="A116" s="10" t="n">
        <x:v>23</x:v>
      </x:c>
      <x:c r="B116" s="10" t="n">
        <x:v>2</x:v>
      </x:c>
      <x:c r="C116" s="10" t="str">
        <x:v>ibds-26-s12</x:v>
      </x:c>
      <x:c r="D116" s="10" t="str">
        <x:v>IA: explain mechanism and causal impact chains</x:v>
      </x:c>
      <x:c r="E116" s="10" t="n">
        <x:v>70</x:v>
      </x:c>
      <x:c r="F116" s="10" t="n">
        <x:v>70</x:v>
      </x:c>
      <x:c r="G116" s="10" t="str">
        <x:v>Pro</x:v>
      </x:c>
      <x:c r="H116" s="10" t="str">
        <x:v>Guided or declared assistance; IA follows current IB policy</x:v>
      </x:c>
      <x:c r="I116" s="10" t="str">
        <x:v>Visible daily checklist; Collected Only / excluded from traditional grade unless separately identified academic checkpoint</x:v>
      </x:c>
      <x:c r="J116" s="10" t="str">
        <x:v>U12-DS-PLAN-COMMUNICATION-Form-Pro | W23D2 IA: explain mechanism and causal impact chains</x:v>
      </x:c>
    </x:row>
    <x:row r="117" ht="34" customHeight="1">
      <x:c r="A117" s="9" t="n">
        <x:v>23</x:v>
      </x:c>
      <x:c r="B117" s="9" t="n">
        <x:v>3</x:v>
      </x:c>
      <x:c r="C117" s="9" t="str">
        <x:v>ibds-26-s12</x:v>
      </x:c>
      <x:c r="D117" s="9" t="str">
        <x:v>IA: distinguish impacts from implications; evaluate uncertainty</x:v>
      </x:c>
      <x:c r="E117" s="9" t="n">
        <x:v>70</x:v>
      </x:c>
      <x:c r="F117" s="9" t="n">
        <x:v>70</x:v>
      </x:c>
      <x:c r="G117" s="9" t="str">
        <x:v>Obs + Pro</x:v>
      </x:c>
      <x:c r="H117" s="9" t="str">
        <x:v>Guided or declared assistance; IA follows current IB policy</x:v>
      </x:c>
      <x:c r="I117" s="9" t="str">
        <x:v>Visible daily checklist; Collected Only / excluded from traditional grade unless separately identified academic checkpoint</x:v>
      </x:c>
      <x:c r="J117" s="9" t="str">
        <x:v>U12-DS-PLAN-COMMUNICATION-Form-Pro | W23D3 IA: distinguish impacts from implications; evaluate unc</x:v>
      </x:c>
    </x:row>
    <x:row r="118" ht="34" customHeight="1">
      <x:c r="A118" s="10" t="n">
        <x:v>23</x:v>
      </x:c>
      <x:c r="B118" s="10" t="n">
        <x:v>4</x:v>
      </x:c>
      <x:c r="C118" s="10" t="str">
        <x:v>ibds-26-s12</x:v>
      </x:c>
      <x:c r="D118" s="10" t="str">
        <x:v>IA: develop insight and possible future developments</x:v>
      </x:c>
      <x:c r="E118" s="10" t="n">
        <x:v>70</x:v>
      </x:c>
      <x:c r="F118" s="10" t="n">
        <x:v>70</x:v>
      </x:c>
      <x:c r="G118" s="10" t="str">
        <x:v>Pro + rotating Con</x:v>
      </x:c>
      <x:c r="H118" s="10" t="str">
        <x:v>Guided or declared assistance; IA follows current IB policy</x:v>
      </x:c>
      <x:c r="I118" s="10" t="str">
        <x:v>Visible daily checklist; Collected Only / excluded from traditional grade unless separately identified academic checkpoint</x:v>
      </x:c>
      <x:c r="J118" s="10" t="str">
        <x:v>U12-DS-PLAN-COMMUNICATION-Form-Pro | W23D4 IA: develop insight and possible future developments</x:v>
      </x:c>
    </x:row>
    <x:row r="119" ht="34" customHeight="1">
      <x:c r="A119" s="9" t="n">
        <x:v>23</x:v>
      </x:c>
      <x:c r="B119" s="9" t="n">
        <x:v>5</x:v>
      </x:c>
      <x:c r="C119" s="9" t="str">
        <x:v>ibds-26-s12</x:v>
      </x:c>
      <x:c r="D119" s="9" t="str">
        <x:v>IA: storyboard the multimedia explanation</x:v>
      </x:c>
      <x:c r="E119" s="9" t="n">
        <x:v>70</x:v>
      </x:c>
      <x:c r="F119" s="9" t="n">
        <x:v>70</x:v>
      </x:c>
      <x:c r="G119" s="9" t="str">
        <x:v>Pro</x:v>
      </x:c>
      <x:c r="H119" s="9" t="str">
        <x:v>Guided or declared assistance; IA follows current IB policy</x:v>
      </x:c>
      <x:c r="I119" s="9" t="str">
        <x:v>Visible daily checklist; Collected Only / excluded from traditional grade unless separately identified academic checkpoint</x:v>
      </x:c>
      <x:c r="J119" s="9" t="str">
        <x:v>U12-DS-PLAN-COMMUNICATION-Form-Pro | W23D5 IA: storyboard the multimedia explanation</x:v>
      </x:c>
    </x:row>
    <x:row r="120" ht="34" customHeight="1">
      <x:c r="A120" s="10" t="n">
        <x:v>24</x:v>
      </x:c>
      <x:c r="B120" s="10" t="n">
        <x:v>1</x:v>
      </x:c>
      <x:c r="C120" s="10" t="str">
        <x:v>ibds-26-s12</x:v>
      </x:c>
      <x:c r="D120" s="10" t="str">
        <x:v>IA: produce an individual draft with source traceability</x:v>
      </x:c>
      <x:c r="E120" s="10" t="n">
        <x:v>70</x:v>
      </x:c>
      <x:c r="F120" s="10" t="n">
        <x:v>70</x:v>
      </x:c>
      <x:c r="G120" s="10" t="str">
        <x:v>Pro</x:v>
      </x:c>
      <x:c r="H120" s="10" t="str">
        <x:v>Guided or declared assistance; IA follows current IB policy</x:v>
      </x:c>
      <x:c r="I120" s="10" t="str">
        <x:v>Visible daily checklist; Collected Only / excluded from traditional grade unless separately identified academic checkpoint</x:v>
      </x:c>
      <x:c r="J120" s="10" t="str">
        <x:v>U12-DS-PLAN-COMMUNICATION-Form-Pro | W24D1 IA: produce an individual draft with source traceabilit</x:v>
      </x:c>
    </x:row>
    <x:row r="121" ht="34" customHeight="1">
      <x:c r="A121" s="9" t="n">
        <x:v>24</x:v>
      </x:c>
      <x:c r="B121" s="9" t="n">
        <x:v>2</x:v>
      </x:c>
      <x:c r="C121" s="9" t="str">
        <x:v>ibds-26-s12</x:v>
      </x:c>
      <x:c r="D121" s="9" t="str">
        <x:v>IA: refine spoken/visual communication and references</x:v>
      </x:c>
      <x:c r="E121" s="9" t="n">
        <x:v>70</x:v>
      </x:c>
      <x:c r="F121" s="9" t="n">
        <x:v>70</x:v>
      </x:c>
      <x:c r="G121" s="9" t="str">
        <x:v>Pro</x:v>
      </x:c>
      <x:c r="H121" s="9" t="str">
        <x:v>Guided or declared assistance; IA follows current IB policy</x:v>
      </x:c>
      <x:c r="I121" s="9" t="str">
        <x:v>Visible daily checklist; Collected Only / excluded from traditional grade unless separately identified academic checkpoint</x:v>
      </x:c>
      <x:c r="J121" s="9" t="str">
        <x:v>U12-DS-PLAN-COMMUNICATION-Form-Pro | W24D2 IA: refine spoken/visual communication and references</x:v>
      </x:c>
    </x:row>
    <x:row r="122" ht="34" customHeight="1">
      <x:c r="A122" s="10" t="n">
        <x:v>24</x:v>
      </x:c>
      <x:c r="B122" s="10" t="n">
        <x:v>3</x:v>
      </x:c>
      <x:c r="C122" s="10" t="str">
        <x:v>ibds-26-s12</x:v>
      </x:c>
      <x:c r="D122" s="10" t="str">
        <x:v>IA: check claims against evidence and alternative perspectives</x:v>
      </x:c>
      <x:c r="E122" s="10" t="n">
        <x:v>70</x:v>
      </x:c>
      <x:c r="F122" s="10" t="n">
        <x:v>70</x:v>
      </x:c>
      <x:c r="G122" s="10" t="str">
        <x:v>Pro</x:v>
      </x:c>
      <x:c r="H122" s="10" t="str">
        <x:v>Guided or declared assistance; IA follows current IB policy</x:v>
      </x:c>
      <x:c r="I122" s="10" t="str">
        <x:v>Visible daily checklist; Collected Only / excluded from traditional grade unless separately identified academic checkpoint</x:v>
      </x:c>
      <x:c r="J122" s="10" t="str">
        <x:v>U12-DS-PLAN-COMMUNICATION-Form-Pro | W24D3 IA: check claims against evidence and alternative persp</x:v>
      </x:c>
    </x:row>
    <x:row r="123" ht="34" customHeight="1">
      <x:c r="A123" s="9" t="n">
        <x:v>24</x:v>
      </x:c>
      <x:c r="B123" s="9" t="n">
        <x:v>4</x:v>
      </x:c>
      <x:c r="C123" s="9" t="str">
        <x:v>ibds-26-s12</x:v>
      </x:c>
      <x:c r="D123" s="9" t="str">
        <x:v>IA: submit the authorized feedback-stage draft; log teacher feedback</x:v>
      </x:c>
      <x:c r="E123" s="9" t="n">
        <x:v>70</x:v>
      </x:c>
      <x:c r="F123" s="9" t="n">
        <x:v>70</x:v>
      </x:c>
      <x:c r="G123" s="9" t="str">
        <x:v>Pro + rotating Con</x:v>
      </x:c>
      <x:c r="H123" s="9" t="str">
        <x:v>Guided or declared assistance; IA follows current IB policy</x:v>
      </x:c>
      <x:c r="I123" s="9" t="str">
        <x:v>Visible daily checklist; Collected Only / excluded from traditional grade unless separately identified academic checkpoint</x:v>
      </x:c>
      <x:c r="J123" s="9" t="str">
        <x:v>U12-DS-PLAN-COMMUNICATION-Form-Pro | W24D4 IA: submit the authorized feedback-stage draft; log tea</x:v>
      </x:c>
    </x:row>
    <x:row r="124" ht="34" customHeight="1">
      <x:c r="A124" s="10" t="n">
        <x:v>24</x:v>
      </x:c>
      <x:c r="B124" s="10" t="n">
        <x:v>5</x:v>
      </x:c>
      <x:c r="C124" s="10" t="str">
        <x:v>ibds-26-s12</x:v>
      </x:c>
      <x:c r="D124" s="10" t="str">
        <x:v>Flex: production repair or supervised recovery</x:v>
      </x:c>
      <x:c r="E124" s="10" t="n">
        <x:v>70</x:v>
      </x:c>
      <x:c r="F124" s="10" t="n">
        <x:v>0</x:v>
      </x:c>
      <x:c r="G124" s="10" t="str">
        <x:v>Pro</x:v>
      </x:c>
      <x:c r="H124" s="10" t="str">
        <x:v>Guided or declared assistance; IA follows current IB policy</x:v>
      </x:c>
      <x:c r="I124" s="10" t="str">
        <x:v>Visible daily checklist; Collected Only / excluded from traditional grade unless separately identified academic checkpoint</x:v>
      </x:c>
      <x:c r="J124" s="10" t="str">
        <x:v>U12-DS-PLAN-COMMUNICATION-Form-Pro | W24D5 Flex: production repair or supervised recovery</x:v>
      </x:c>
    </x:row>
    <x:row r="125" ht="34" customHeight="1">
      <x:c r="A125" s="9" t="n">
        <x:v>25</x:v>
      </x:c>
      <x:c r="B125" s="9" t="n">
        <x:v>1</x:v>
      </x:c>
      <x:c r="C125" s="9" t="str">
        <x:v>ibds-26-s13</x:v>
      </x:c>
      <x:c r="D125" s="9" t="str">
        <x:v>IA: interpret permitted feedback and plan own revisions</x:v>
      </x:c>
      <x:c r="E125" s="9" t="n">
        <x:v>70</x:v>
      </x:c>
      <x:c r="F125" s="9" t="n">
        <x:v>70</x:v>
      </x:c>
      <x:c r="G125" s="9" t="str">
        <x:v>Pro</x:v>
      </x:c>
      <x:c r="H125" s="9" t="str">
        <x:v>Guided or declared assistance; IA follows current IB policy</x:v>
      </x:c>
      <x:c r="I125" s="9" t="str">
        <x:v>Visible daily checklist; Collected Only / excluded from traditional grade unless separately identified academic checkpoint</x:v>
      </x:c>
      <x:c r="J125" s="9" t="str">
        <x:v>U13-DS-PLAN-COMMUNICATION-Form-Pro | W25D1 IA: interpret permitted feedback and plan own revisions</x:v>
      </x:c>
    </x:row>
    <x:row r="126" ht="34" customHeight="1">
      <x:c r="A126" s="10" t="n">
        <x:v>25</x:v>
      </x:c>
      <x:c r="B126" s="10" t="n">
        <x:v>2</x:v>
      </x:c>
      <x:c r="C126" s="10" t="str">
        <x:v>ibds-26-s13</x:v>
      </x:c>
      <x:c r="D126" s="10" t="str">
        <x:v>IA: revise evidence and analysis</x:v>
      </x:c>
      <x:c r="E126" s="10" t="n">
        <x:v>70</x:v>
      </x:c>
      <x:c r="F126" s="10" t="n">
        <x:v>70</x:v>
      </x:c>
      <x:c r="G126" s="10" t="str">
        <x:v>Pro</x:v>
      </x:c>
      <x:c r="H126" s="10" t="str">
        <x:v>Guided or declared assistance; IA follows current IB policy</x:v>
      </x:c>
      <x:c r="I126" s="10" t="str">
        <x:v>Visible daily checklist; Collected Only / excluded from traditional grade unless separately identified academic checkpoint</x:v>
      </x:c>
      <x:c r="J126" s="10" t="str">
        <x:v>U13-DS-PLAN-COMMUNICATION-Form-Pro | W25D2 IA: revise evidence and analysis</x:v>
      </x:c>
    </x:row>
    <x:row r="127" ht="34" customHeight="1">
      <x:c r="A127" s="9" t="n">
        <x:v>25</x:v>
      </x:c>
      <x:c r="B127" s="9" t="n">
        <x:v>3</x:v>
      </x:c>
      <x:c r="C127" s="9" t="str">
        <x:v>ibds-26-s13</x:v>
      </x:c>
      <x:c r="D127" s="9" t="str">
        <x:v>IA: revise implication, insight and conclusions</x:v>
      </x:c>
      <x:c r="E127" s="9" t="n">
        <x:v>70</x:v>
      </x:c>
      <x:c r="F127" s="9" t="n">
        <x:v>70</x:v>
      </x:c>
      <x:c r="G127" s="9" t="str">
        <x:v>Obs + Pro</x:v>
      </x:c>
      <x:c r="H127" s="9" t="str">
        <x:v>Guided or declared assistance; IA follows current IB policy</x:v>
      </x:c>
      <x:c r="I127" s="9" t="str">
        <x:v>Visible daily checklist; Collected Only / excluded from traditional grade unless separately identified academic checkpoint</x:v>
      </x:c>
      <x:c r="J127" s="9" t="str">
        <x:v>U13-DS-PLAN-COMMUNICATION-Form-Pro | W25D3 IA: revise implication, insight and conclusions</x:v>
      </x:c>
    </x:row>
    <x:row r="128" ht="34" customHeight="1">
      <x:c r="A128" s="10" t="n">
        <x:v>25</x:v>
      </x:c>
      <x:c r="B128" s="10" t="n">
        <x:v>4</x:v>
      </x:c>
      <x:c r="C128" s="10" t="str">
        <x:v>ibds-26-s13</x:v>
      </x:c>
      <x:c r="D128" s="10" t="str">
        <x:v>IA: improve multimedia clarity and source attribution</x:v>
      </x:c>
      <x:c r="E128" s="10" t="n">
        <x:v>70</x:v>
      </x:c>
      <x:c r="F128" s="10" t="n">
        <x:v>70</x:v>
      </x:c>
      <x:c r="G128" s="10" t="str">
        <x:v>Pro + rotating Con</x:v>
      </x:c>
      <x:c r="H128" s="10" t="str">
        <x:v>Guided or declared assistance; IA follows current IB policy</x:v>
      </x:c>
      <x:c r="I128" s="10" t="str">
        <x:v>Visible daily checklist; Collected Only / excluded from traditional grade unless separately identified academic checkpoint</x:v>
      </x:c>
      <x:c r="J128" s="10" t="str">
        <x:v>U13-DS-PLAN-COMMUNICATION-Form-Pro | W25D4 IA: improve multimedia clarity and source attribution</x:v>
      </x:c>
    </x:row>
    <x:row r="129" ht="34" customHeight="1">
      <x:c r="A129" s="9" t="n">
        <x:v>25</x:v>
      </x:c>
      <x:c r="B129" s="9" t="n">
        <x:v>5</x:v>
      </x:c>
      <x:c r="C129" s="9" t="str">
        <x:v>ibds-26-s13</x:v>
      </x:c>
      <x:c r="D129" s="9" t="str">
        <x:v>IA: assemble final supporting files</x:v>
      </x:c>
      <x:c r="E129" s="9" t="n">
        <x:v>70</x:v>
      </x:c>
      <x:c r="F129" s="9" t="n">
        <x:v>70</x:v>
      </x:c>
      <x:c r="G129" s="9" t="str">
        <x:v>Pro</x:v>
      </x:c>
      <x:c r="H129" s="9" t="str">
        <x:v>Guided or declared assistance; IA follows current IB policy</x:v>
      </x:c>
      <x:c r="I129" s="9" t="str">
        <x:v>Visible daily checklist; Collected Only / excluded from traditional grade unless separately identified academic checkpoint</x:v>
      </x:c>
      <x:c r="J129" s="9" t="str">
        <x:v>U13-DS-PLAN-COMMUNICATION-Form-Pro | W25D5 IA: assemble final supporting files</x:v>
      </x:c>
    </x:row>
    <x:row r="130" ht="34" customHeight="1">
      <x:c r="A130" s="10" t="n">
        <x:v>26</x:v>
      </x:c>
      <x:c r="B130" s="10" t="n">
        <x:v>1</x:v>
      </x:c>
      <x:c r="C130" s="10" t="str">
        <x:v>ibds-26-s13</x:v>
      </x:c>
      <x:c r="D130" s="10" t="str">
        <x:v>IA: verify technical requirements with the current guide</x:v>
      </x:c>
      <x:c r="E130" s="10" t="n">
        <x:v>70</x:v>
      </x:c>
      <x:c r="F130" s="10" t="n">
        <x:v>70</x:v>
      </x:c>
      <x:c r="G130" s="10" t="str">
        <x:v>Pro</x:v>
      </x:c>
      <x:c r="H130" s="10" t="str">
        <x:v>Guided or declared assistance; IA follows current IB policy</x:v>
      </x:c>
      <x:c r="I130" s="10" t="str">
        <x:v>Visible daily checklist; Collected Only / excluded from traditional grade unless separately identified academic checkpoint</x:v>
      </x:c>
      <x:c r="J130" s="10" t="str">
        <x:v>U13-DS-PLAN-COMMUNICATION-Form-Pro | W26D1 IA: verify technical requirements with the current guid</x:v>
      </x:c>
    </x:row>
    <x:row r="131" ht="34" customHeight="1">
      <x:c r="A131" s="9" t="n">
        <x:v>26</x:v>
      </x:c>
      <x:c r="B131" s="9" t="n">
        <x:v>2</x:v>
      </x:c>
      <x:c r="C131" s="9" t="str">
        <x:v>ibds-26-s13</x:v>
      </x:c>
      <x:c r="D131" s="9" t="str">
        <x:v>IA: final authenticity conversation and independent QA</x:v>
      </x:c>
      <x:c r="E131" s="9" t="n">
        <x:v>70</x:v>
      </x:c>
      <x:c r="F131" s="9" t="n">
        <x:v>70</x:v>
      </x:c>
      <x:c r="G131" s="9" t="str">
        <x:v>Pro</x:v>
      </x:c>
      <x:c r="H131" s="9" t="str">
        <x:v>Guided or declared assistance; IA follows current IB policy</x:v>
      </x:c>
      <x:c r="I131" s="9" t="str">
        <x:v>Visible daily checklist; Collected Only / excluded from traditional grade unless separately identified academic checkpoint</x:v>
      </x:c>
      <x:c r="J131" s="9" t="str">
        <x:v>U13-DS-PLAN-COMMUNICATION-Form-Pro | W26D2 IA: final authenticity conversation and independent QA</x:v>
      </x:c>
    </x:row>
    <x:row r="132" ht="34" customHeight="1">
      <x:c r="A132" s="10" t="n">
        <x:v>26</x:v>
      </x:c>
      <x:c r="B132" s="10" t="n">
        <x:v>3</x:v>
      </x:c>
      <x:c r="C132" s="10" t="str">
        <x:v>ibds-26-s13</x:v>
      </x:c>
      <x:c r="D132" s="10" t="str">
        <x:v>IA: complete final submission package for school deadline</x:v>
      </x:c>
      <x:c r="E132" s="10" t="n">
        <x:v>70</x:v>
      </x:c>
      <x:c r="F132" s="10" t="n">
        <x:v>70</x:v>
      </x:c>
      <x:c r="G132" s="10" t="str">
        <x:v>Pro</x:v>
      </x:c>
      <x:c r="H132" s="10" t="str">
        <x:v>Guided or declared assistance; IA follows current IB policy</x:v>
      </x:c>
      <x:c r="I132" s="10" t="str">
        <x:v>Visible daily checklist; Collected Only / excluded from traditional grade unless separately identified academic checkpoint</x:v>
      </x:c>
      <x:c r="J132" s="10" t="str">
        <x:v>U13-DS-PLAN-COMMUNICATION-Form-Pro | W26D3 IA: complete final submission package for school deadli</x:v>
      </x:c>
    </x:row>
    <x:row r="133" ht="34" customHeight="1">
      <x:c r="A133" s="9" t="n">
        <x:v>26</x:v>
      </x:c>
      <x:c r="B133" s="9" t="n">
        <x:v>4</x:v>
      </x:c>
      <x:c r="C133" s="9" t="str">
        <x:v>ibds-26-s13</x:v>
      </x:c>
      <x:c r="D133" s="9" t="str">
        <x:v>IA final check (50 min); independent exam retrieval (20 min)</x:v>
      </x:c>
      <x:c r="E133" s="9" t="n">
        <x:v>70</x:v>
      </x:c>
      <x:c r="F133" s="9" t="n">
        <x:v>50</x:v>
      </x:c>
      <x:c r="G133" s="9" t="str">
        <x:v>Pro + rotating Con</x:v>
      </x:c>
      <x:c r="H133" s="9" t="str">
        <x:v>Guided or declared assistance; IA follows current IB policy</x:v>
      </x:c>
      <x:c r="I133" s="9" t="str">
        <x:v>Visible daily checklist; Collected Only / excluded from traditional grade unless separately identified academic checkpoint</x:v>
      </x:c>
      <x:c r="J133" s="9" t="str">
        <x:v>U13-DS-PLAN-COMMUNICATION-Form-Pro | W26D4 IA final check (50 min); independent exam retrieval (20</x:v>
      </x:c>
    </x:row>
    <x:row r="134" ht="34" customHeight="1">
      <x:c r="A134" s="10" t="n">
        <x:v>26</x:v>
      </x:c>
      <x:c r="B134" s="10" t="n">
        <x:v>5</x:v>
      </x:c>
      <x:c r="C134" s="10" t="str">
        <x:v>ibds-26-s13</x:v>
      </x:c>
      <x:c r="D134" s="10" t="str">
        <x:v>Flex: missing-file recovery; transfer to a fresh scenario</x:v>
      </x:c>
      <x:c r="E134" s="10" t="n">
        <x:v>70</x:v>
      </x:c>
      <x:c r="F134" s="10" t="n">
        <x:v>0</x:v>
      </x:c>
      <x:c r="G134" s="10" t="str">
        <x:v>Pro</x:v>
      </x:c>
      <x:c r="H134" s="10" t="str">
        <x:v>Guided or declared assistance; IA follows current IB policy</x:v>
      </x:c>
      <x:c r="I134" s="10" t="str">
        <x:v>Visible daily checklist; Collected Only / excluded from traditional grade unless separately identified academic checkpoint</x:v>
      </x:c>
      <x:c r="J134" s="10" t="str">
        <x:v>U13-DS-PLAN-COMMUNICATION-Form-Pro | W26D5 Flex: missing-file recovery; transfer to a fresh scenar</x:v>
      </x:c>
    </x:row>
    <x:row r="135" ht="34" customHeight="1">
      <x:c r="A135" s="9" t="n">
        <x:v>27</x:v>
      </x:c>
      <x:c r="B135" s="9" t="n">
        <x:v>1</x:v>
      </x:c>
      <x:c r="C135" s="9" t="str">
        <x:v>ibds-26-s14</x:v>
      </x:c>
      <x:c r="D135" s="9" t="str">
        <x:v>Retrieve prior learning; diagnose a new scenario in paper 1 performance and mock a</x:v>
      </x:c>
      <x:c r="E135" s="9" t="n">
        <x:v>70</x:v>
      </x:c>
      <x:c r="F135" s="9" t="n">
        <x:v>0</x:v>
      </x:c>
      <x:c r="G135" s="9" t="str">
        <x:v>Pro</x:v>
      </x:c>
      <x:c r="H135" s="9" t="str">
        <x:v>Guided or declared assistance; IA follows current IB policy</x:v>
      </x:c>
      <x:c r="I135" s="9" t="str">
        <x:v>Visible daily checklist; Collected Only / excluded from traditional grade unless separately identified academic checkpoint</x:v>
      </x:c>
      <x:c r="J135" s="9" t="str">
        <x:v>U14-DS-PLAN-EVALUATION-Form-Pro | W27D1 Retrieve prior learning; diagnose a new scenario in pap</x:v>
      </x:c>
    </x:row>
    <x:row r="136" ht="34" customHeight="1">
      <x:c r="A136" s="10" t="n">
        <x:v>27</x:v>
      </x:c>
      <x:c r="B136" s="10" t="n">
        <x:v>2</x:v>
      </x:c>
      <x:c r="C136" s="10" t="str">
        <x:v>ibds-26-s14</x:v>
      </x:c>
      <x:c r="D136" s="10" t="str">
        <x:v>Model mechanism; annotate the specific case: Unseen authorized specimen/past paper or clearly labelled teacher paper</x:v>
      </x:c>
      <x:c r="E136" s="10" t="n">
        <x:v>70</x:v>
      </x:c>
      <x:c r="F136" s="10" t="n">
        <x:v>0</x:v>
      </x:c>
      <x:c r="G136" s="10" t="str">
        <x:v>Pro</x:v>
      </x:c>
      <x:c r="H136" s="10" t="str">
        <x:v>Guided or declared assistance; IA follows current IB policy</x:v>
      </x:c>
      <x:c r="I136" s="10" t="str">
        <x:v>Visible daily checklist; Collected Only / excluded from traditional grade unless separately identified academic checkpoint</x:v>
      </x:c>
      <x:c r="J136" s="10" t="str">
        <x:v>U14-DS-PLAN-EVALUATION-Form-Pro | W27D2 Model mechanism; annotate the specific case: Unseen aut</x:v>
      </x:c>
    </x:row>
    <x:row r="137" ht="34" customHeight="1">
      <x:c r="A137" s="9" t="n">
        <x:v>27</x:v>
      </x:c>
      <x:c r="B137" s="9" t="n">
        <x:v>3</x:v>
      </x:c>
      <x:c r="C137" s="9" t="str">
        <x:v>ibds-26-s14</x:v>
      </x:c>
      <x:c r="D137" s="9" t="str">
        <x:v>Guided lab: Scenario difference drill; timed response and diagnostic reteach</x:v>
      </x:c>
      <x:c r="E137" s="9" t="n">
        <x:v>70</x:v>
      </x:c>
      <x:c r="F137" s="9" t="n">
        <x:v>0</x:v>
      </x:c>
      <x:c r="G137" s="9" t="str">
        <x:v>Obs + Pro</x:v>
      </x:c>
      <x:c r="H137" s="9" t="str">
        <x:v>Guided or declared assistance; IA follows current IB policy</x:v>
      </x:c>
      <x:c r="I137" s="9" t="str">
        <x:v>Visible daily checklist; Collected Only / excluded from traditional grade unless separately identified academic checkpoint</x:v>
      </x:c>
      <x:c r="J137" s="9" t="str">
        <x:v>U14-DS-PLAN-EVALUATION-Form-Pro | W27D3 Guided lab: Scenario difference drill; timed response a</x:v>
      </x:c>
    </x:row>
    <x:row r="138" ht="34" customHeight="1">
      <x:c r="A138" s="10" t="n">
        <x:v>27</x:v>
      </x:c>
      <x:c r="B138" s="10" t="n">
        <x:v>4</x:v>
      </x:c>
      <x:c r="C138" s="10" t="str">
        <x:v>ibds-26-s14</x:v>
      </x:c>
      <x:c r="D138" s="10" t="str">
        <x:v>Explain results; source-check one claim; 2–3 minute rotating defence</x:v>
      </x:c>
      <x:c r="E138" s="10" t="n">
        <x:v>70</x:v>
      </x:c>
      <x:c r="F138" s="10" t="n">
        <x:v>0</x:v>
      </x:c>
      <x:c r="G138" s="10" t="str">
        <x:v>Pro + rotating Con</x:v>
      </x:c>
      <x:c r="H138" s="10" t="str">
        <x:v>Guided or declared assistance; IA follows current IB policy</x:v>
      </x:c>
      <x:c r="I138" s="10" t="str">
        <x:v>Visible daily checklist; Collected Only / excluded from traditional grade unless separately identified academic checkpoint</x:v>
      </x:c>
      <x:c r="J138" s="10" t="str">
        <x:v>U14-DS-PLAN-EVALUATION-Form-Pro | W27D4 Explain results; source-check one claim; 2–3 minute rot</x:v>
      </x:c>
    </x:row>
    <x:row r="139" ht="34" customHeight="1">
      <x:c r="A139" s="9" t="n">
        <x:v>27</x:v>
      </x:c>
      <x:c r="B139" s="9" t="n">
        <x:v>5</x:v>
      </x:c>
      <x:c r="C139" s="9" t="str">
        <x:v>ibds-26-s14</x:v>
      </x:c>
      <x:c r="D139" s="9" t="str">
        <x:v>Independent quiz: mechanism + delayed retrieval; feedback and repair</x:v>
      </x:c>
      <x:c r="E139" s="9" t="n">
        <x:v>70</x:v>
      </x:c>
      <x:c r="F139" s="9" t="n">
        <x:v>0</x:v>
      </x:c>
      <x:c r="G139" s="9" t="str">
        <x:v>Pro</x:v>
      </x:c>
      <x:c r="H139" s="9" t="str">
        <x:v>Independent, no generative assistance</x:v>
      </x:c>
      <x:c r="I139" s="9" t="str">
        <x:v>Visible daily checklist; Collected Only / excluded from traditional grade unless separately identified academic checkpoint</x:v>
      </x:c>
      <x:c r="J139" s="9" t="str">
        <x:v>U14-DS-PLAN-EVALUATION-Form-Pro | W27D5 Independent quiz: mechanism + delayed retrieval; feedba</x:v>
      </x:c>
    </x:row>
    <x:row r="140" ht="34" customHeight="1">
      <x:c r="A140" s="10" t="n">
        <x:v>28</x:v>
      </x:c>
      <x:c r="B140" s="10" t="n">
        <x:v>1</x:v>
      </x:c>
      <x:c r="C140" s="10" t="str">
        <x:v>ibds-26-s14</x:v>
      </x:c>
      <x:c r="D140" s="10" t="str">
        <x:v>Compare stakeholders and use a concept to explain a causal relationship</x:v>
      </x:c>
      <x:c r="E140" s="10" t="n">
        <x:v>70</x:v>
      </x:c>
      <x:c r="F140" s="10" t="n">
        <x:v>0</x:v>
      </x:c>
      <x:c r="G140" s="10" t="str">
        <x:v>Pro</x:v>
      </x:c>
      <x:c r="H140" s="10" t="str">
        <x:v>Guided or declared assistance; IA follows current IB policy</x:v>
      </x:c>
      <x:c r="I140" s="10" t="str">
        <x:v>Visible daily checklist; Collected Only / excluded from traditional grade unless separately identified academic checkpoint</x:v>
      </x:c>
      <x:c r="J140" s="10" t="str">
        <x:v>U14-DS-PLAN-EVALUATION-Form-Pro | W28D1 Compare stakeholders and use a concept to explain a cau</x:v>
      </x:c>
    </x:row>
    <x:row r="141" ht="34" customHeight="1">
      <x:c r="A141" s="9" t="n">
        <x:v>28</x:v>
      </x:c>
      <x:c r="B141" s="9" t="n">
        <x:v>2</x:v>
      </x:c>
      <x:c r="C141" s="9" t="str">
        <x:v>ibds-26-s14</x:v>
      </x:c>
      <x:c r="D141" s="9" t="str">
        <x:v>Full Paper 1 Mock A: 90-minute arranged block; 20 minutes reallocated from flex</x:v>
      </x:c>
      <x:c r="E141" s="9" t="n">
        <x:v>70</x:v>
      </x:c>
      <x:c r="F141" s="9" t="n">
        <x:v>0</x:v>
      </x:c>
      <x:c r="G141" s="9" t="str">
        <x:v>Pro</x:v>
      </x:c>
      <x:c r="H141" s="9" t="str">
        <x:v>Independent, no generative assistance</x:v>
      </x:c>
      <x:c r="I141" s="9" t="str">
        <x:v>Visible daily checklist; Collected Only / excluded from traditional grade unless separately identified academic checkpoint</x:v>
      </x:c>
      <x:c r="J141" s="9" t="str">
        <x:v>U14-DS-PLAN-EVALUATION-Form-Pro | W28D2 Full Paper 1 Mock A: 90-minute arranged block; 20 minut</x:v>
      </x:c>
    </x:row>
    <x:row r="142" ht="34" customHeight="1">
      <x:c r="A142" s="10" t="n">
        <x:v>28</x:v>
      </x:c>
      <x:c r="B142" s="10" t="n">
        <x:v>3</x:v>
      </x:c>
      <x:c r="C142" s="10" t="str">
        <x:v>ibds-26-s14</x:v>
      </x:c>
      <x:c r="D142" s="10" t="str">
        <x:v>Paper 2 source synthesis; connect two sources around one theme</x:v>
      </x:c>
      <x:c r="E142" s="10" t="n">
        <x:v>70</x:v>
      </x:c>
      <x:c r="F142" s="10" t="n">
        <x:v>0</x:v>
      </x:c>
      <x:c r="G142" s="10" t="str">
        <x:v>Pro</x:v>
      </x:c>
      <x:c r="H142" s="10" t="str">
        <x:v>Independent, no generative assistance</x:v>
      </x:c>
      <x:c r="I142" s="10" t="str">
        <x:v>Visible daily checklist; Collected Only / excluded from traditional grade unless separately identified academic checkpoint</x:v>
      </x:c>
      <x:c r="J142" s="10" t="str">
        <x:v>U14-DS-PLAN-EVALUATION-Form-Pro | W28D3 Paper 2 source synthesis; connect two sources around on</x:v>
      </x:c>
    </x:row>
    <x:row r="143" ht="34" customHeight="1">
      <x:c r="A143" s="9" t="n">
        <x:v>28</x:v>
      </x:c>
      <x:c r="B143" s="9" t="n">
        <x:v>4</x:v>
      </x:c>
      <x:c r="C143" s="9" t="str">
        <x:v>ibds-26-s14</x:v>
      </x:c>
      <x:c r="D143" s="9" t="str">
        <x:v>Revise one answer and defend a conditional judgement: Which exact move would improve this response?</x:v>
      </x:c>
      <x:c r="E143" s="9" t="n">
        <x:v>70</x:v>
      </x:c>
      <x:c r="F143" s="9" t="n">
        <x:v>0</x:v>
      </x:c>
      <x:c r="G143" s="9" t="str">
        <x:v>Pro + rotating Con</x:v>
      </x:c>
      <x:c r="H143" s="9" t="str">
        <x:v>Guided or declared assistance; IA follows current IB policy</x:v>
      </x:c>
      <x:c r="I143" s="9" t="str">
        <x:v>Visible daily checklist; Collected Only / excluded from traditional grade unless separately identified academic checkpoint</x:v>
      </x:c>
      <x:c r="J143" s="9" t="str">
        <x:v>U14-DS-PLAN-EVALUATION-Form-Pro | W28D4 Revise one answer and defend a conditional judgement: W</x:v>
      </x:c>
    </x:row>
    <x:row r="144" ht="34" customHeight="1">
      <x:c r="A144" s="10" t="n">
        <x:v>28</x:v>
      </x:c>
      <x:c r="B144" s="10" t="n">
        <x:v>5</x:v>
      </x:c>
      <x:c r="C144" s="10" t="str">
        <x:v>ibds-26-s14</x:v>
      </x:c>
      <x:c r="D144" s="10" t="str">
        <x:v>Flex allocation: 20 minutes to Mock A; 50 minutes diagnostic repair</x:v>
      </x:c>
      <x:c r="E144" s="10" t="n">
        <x:v>70</x:v>
      </x:c>
      <x:c r="F144" s="10" t="n">
        <x:v>0</x:v>
      </x:c>
      <x:c r="G144" s="10" t="str">
        <x:v>Pro</x:v>
      </x:c>
      <x:c r="H144" s="10" t="str">
        <x:v>Guided or declared assistance; IA follows current IB policy</x:v>
      </x:c>
      <x:c r="I144" s="10" t="str">
        <x:v>Visible daily checklist; Collected Only / excluded from traditional grade unless separately identified academic checkpoint</x:v>
      </x:c>
      <x:c r="J144" s="10" t="str">
        <x:v>U14-DS-PLAN-EVALUATION-Form-Pro | W28D5 Flex allocation: 20 minutes to Mock A; 50 minutes diagn</x:v>
      </x:c>
    </x:row>
    <x:row r="145" ht="34" customHeight="1">
      <x:c r="A145" s="9" t="n">
        <x:v>29</x:v>
      </x:c>
      <x:c r="B145" s="9" t="n">
        <x:v>1</x:v>
      </x:c>
      <x:c r="C145" s="9" t="str">
        <x:v>ibds-26-s15</x:v>
      </x:c>
      <x:c r="D145" s="9" t="str">
        <x:v>Retrieve prior learning; diagnose a new scenario in paper 2 performance and mock a</x:v>
      </x:c>
      <x:c r="E145" s="9" t="n">
        <x:v>70</x:v>
      </x:c>
      <x:c r="F145" s="9" t="n">
        <x:v>0</x:v>
      </x:c>
      <x:c r="G145" s="9" t="str">
        <x:v>Pro</x:v>
      </x:c>
      <x:c r="H145" s="9" t="str">
        <x:v>Guided or declared assistance; IA follows current IB policy</x:v>
      </x:c>
      <x:c r="I145" s="9" t="str">
        <x:v>Visible daily checklist; Collected Only / excluded from traditional grade unless separately identified academic checkpoint</x:v>
      </x:c>
      <x:c r="J145" s="9" t="str">
        <x:v>U15-DS-PLAN-SYNTHESIS-Form-Pro | W29D1 Retrieve prior learning; diagnose a new scenario in pap</x:v>
      </x:c>
    </x:row>
    <x:row r="146" ht="34" customHeight="1">
      <x:c r="A146" s="10" t="n">
        <x:v>29</x:v>
      </x:c>
      <x:c r="B146" s="10" t="n">
        <x:v>2</x:v>
      </x:c>
      <x:c r="C146" s="10" t="str">
        <x:v>ibds-26-s15</x:v>
      </x:c>
      <x:c r="D146" s="10" t="str">
        <x:v>Model mechanism; annotate the specific case: Unseen authorized source paper; distinct from practice pack</x:v>
      </x:c>
      <x:c r="E146" s="10" t="n">
        <x:v>70</x:v>
      </x:c>
      <x:c r="F146" s="10" t="n">
        <x:v>0</x:v>
      </x:c>
      <x:c r="G146" s="10" t="str">
        <x:v>Pro</x:v>
      </x:c>
      <x:c r="H146" s="10" t="str">
        <x:v>Guided or declared assistance; IA follows current IB policy</x:v>
      </x:c>
      <x:c r="I146" s="10" t="str">
        <x:v>Visible daily checklist; Collected Only / excluded from traditional grade unless separately identified academic checkpoint</x:v>
      </x:c>
      <x:c r="J146" s="10" t="str">
        <x:v>U15-DS-PLAN-SYNTHESIS-Form-Pro | W29D2 Model mechanism; annotate the specific case: Unseen aut</x:v>
      </x:c>
    </x:row>
    <x:row r="147" ht="34" customHeight="1">
      <x:c r="A147" s="9" t="n">
        <x:v>29</x:v>
      </x:c>
      <x:c r="B147" s="9" t="n">
        <x:v>3</x:v>
      </x:c>
      <x:c r="C147" s="9" t="str">
        <x:v>ibds-26-s15</x:v>
      </x:c>
      <x:c r="D147" s="9" t="str">
        <x:v>Guided lab: Theme-source matrix followed by a coherent argument</x:v>
      </x:c>
      <x:c r="E147" s="9" t="n">
        <x:v>70</x:v>
      </x:c>
      <x:c r="F147" s="9" t="n">
        <x:v>0</x:v>
      </x:c>
      <x:c r="G147" s="9" t="str">
        <x:v>Obs + Pro</x:v>
      </x:c>
      <x:c r="H147" s="9" t="str">
        <x:v>Guided or declared assistance; IA follows current IB policy</x:v>
      </x:c>
      <x:c r="I147" s="9" t="str">
        <x:v>Visible daily checklist; Collected Only / excluded from traditional grade unless separately identified academic checkpoint</x:v>
      </x:c>
      <x:c r="J147" s="9" t="str">
        <x:v>U15-DS-PLAN-SYNTHESIS-Form-Pro | W29D3 Guided lab: Theme-source matrix followed by a coherent </x:v>
      </x:c>
    </x:row>
    <x:row r="148" ht="34" customHeight="1">
      <x:c r="A148" s="10" t="n">
        <x:v>29</x:v>
      </x:c>
      <x:c r="B148" s="10" t="n">
        <x:v>4</x:v>
      </x:c>
      <x:c r="C148" s="10" t="str">
        <x:v>ibds-26-s15</x:v>
      </x:c>
      <x:c r="D148" s="10" t="str">
        <x:v>Explain results; source-check one claim; 2–3 minute rotating defence</x:v>
      </x:c>
      <x:c r="E148" s="10" t="n">
        <x:v>70</x:v>
      </x:c>
      <x:c r="F148" s="10" t="n">
        <x:v>0</x:v>
      </x:c>
      <x:c r="G148" s="10" t="str">
        <x:v>Pro + rotating Con</x:v>
      </x:c>
      <x:c r="H148" s="10" t="str">
        <x:v>Guided or declared assistance; IA follows current IB policy</x:v>
      </x:c>
      <x:c r="I148" s="10" t="str">
        <x:v>Visible daily checklist; Collected Only / excluded from traditional grade unless separately identified academic checkpoint</x:v>
      </x:c>
      <x:c r="J148" s="10" t="str">
        <x:v>U15-DS-PLAN-SYNTHESIS-Form-Pro | W29D4 Explain results; source-check one claim; 2–3 minute rot</x:v>
      </x:c>
    </x:row>
    <x:row r="149" ht="34" customHeight="1">
      <x:c r="A149" s="9" t="n">
        <x:v>29</x:v>
      </x:c>
      <x:c r="B149" s="9" t="n">
        <x:v>5</x:v>
      </x:c>
      <x:c r="C149" s="9" t="str">
        <x:v>ibds-26-s15</x:v>
      </x:c>
      <x:c r="D149" s="9" t="str">
        <x:v>Independent quiz: mechanism + delayed retrieval; feedback and repair</x:v>
      </x:c>
      <x:c r="E149" s="9" t="n">
        <x:v>70</x:v>
      </x:c>
      <x:c r="F149" s="9" t="n">
        <x:v>0</x:v>
      </x:c>
      <x:c r="G149" s="9" t="str">
        <x:v>Pro</x:v>
      </x:c>
      <x:c r="H149" s="9" t="str">
        <x:v>Independent, no generative assistance</x:v>
      </x:c>
      <x:c r="I149" s="9" t="str">
        <x:v>Visible daily checklist; Collected Only / excluded from traditional grade unless separately identified academic checkpoint</x:v>
      </x:c>
      <x:c r="J149" s="9" t="str">
        <x:v>U15-DS-PLAN-SYNTHESIS-Form-Pro | W29D5 Independent quiz: mechanism + delayed retrieval; feedba</x:v>
      </x:c>
    </x:row>
    <x:row r="150" ht="34" customHeight="1">
      <x:c r="A150" s="10" t="n">
        <x:v>30</x:v>
      </x:c>
      <x:c r="B150" s="10" t="n">
        <x:v>1</x:v>
      </x:c>
      <x:c r="C150" s="10" t="str">
        <x:v>ibds-26-s15</x:v>
      </x:c>
      <x:c r="D150" s="10" t="str">
        <x:v>Compare stakeholders and use a concept to explain a causal relationship</x:v>
      </x:c>
      <x:c r="E150" s="10" t="n">
        <x:v>70</x:v>
      </x:c>
      <x:c r="F150" s="10" t="n">
        <x:v>0</x:v>
      </x:c>
      <x:c r="G150" s="10" t="str">
        <x:v>Pro</x:v>
      </x:c>
      <x:c r="H150" s="10" t="str">
        <x:v>Guided or declared assistance; IA follows current IB policy</x:v>
      </x:c>
      <x:c r="I150" s="10" t="str">
        <x:v>Visible daily checklist; Collected Only / excluded from traditional grade unless separately identified academic checkpoint</x:v>
      </x:c>
      <x:c r="J150" s="10" t="str">
        <x:v>U15-DS-PLAN-SYNTHESIS-Form-Pro | W30D1 Compare stakeholders and use a concept to explain a cau</x:v>
      </x:c>
    </x:row>
    <x:row r="151" ht="34" customHeight="1">
      <x:c r="A151" s="9" t="n">
        <x:v>30</x:v>
      </x:c>
      <x:c r="B151" s="9" t="n">
        <x:v>2</x:v>
      </x:c>
      <x:c r="C151" s="9" t="str">
        <x:v>ibds-26-s15</x:v>
      </x:c>
      <x:c r="D151" s="9" t="str">
        <x:v>Paper 1 transfer: Full P2 Mock A; parallel synthesis repair</x:v>
      </x:c>
      <x:c r="E151" s="9" t="n">
        <x:v>70</x:v>
      </x:c>
      <x:c r="F151" s="9" t="n">
        <x:v>0</x:v>
      </x:c>
      <x:c r="G151" s="9" t="str">
        <x:v>Pro</x:v>
      </x:c>
      <x:c r="H151" s="9" t="str">
        <x:v>Independent, no generative assistance</x:v>
      </x:c>
      <x:c r="I151" s="9" t="str">
        <x:v>Visible daily checklist; Collected Only / excluded from traditional grade unless separately identified academic checkpoint</x:v>
      </x:c>
      <x:c r="J151" s="9" t="str">
        <x:v>U15-DS-PLAN-SYNTHESIS-Form-Pro | W30D2 Paper 1 transfer: Full P2 Mock A; parallel synthesis re</x:v>
      </x:c>
    </x:row>
    <x:row r="152" ht="34" customHeight="1">
      <x:c r="A152" s="10" t="n">
        <x:v>30</x:v>
      </x:c>
      <x:c r="B152" s="10" t="n">
        <x:v>3</x:v>
      </x:c>
      <x:c r="C152" s="10" t="str">
        <x:v>ibds-26-s15</x:v>
      </x:c>
      <x:c r="D152" s="10" t="str">
        <x:v>Full Paper 2 Mock A: 75-minute arranged block; 5 minutes reallocated from flex</x:v>
      </x:c>
      <x:c r="E152" s="10" t="n">
        <x:v>70</x:v>
      </x:c>
      <x:c r="F152" s="10" t="n">
        <x:v>0</x:v>
      </x:c>
      <x:c r="G152" s="10" t="str">
        <x:v>Pro</x:v>
      </x:c>
      <x:c r="H152" s="10" t="str">
        <x:v>Independent, no generative assistance</x:v>
      </x:c>
      <x:c r="I152" s="10" t="str">
        <x:v>Visible daily checklist; Collected Only / excluded from traditional grade unless separately identified academic checkpoint</x:v>
      </x:c>
      <x:c r="J152" s="10" t="str">
        <x:v>U15-DS-PLAN-SYNTHESIS-Form-Pro | W30D3 Full Paper 2 Mock A: 75-minute arranged block; 5 minute</x:v>
      </x:c>
    </x:row>
    <x:row r="153" ht="34" customHeight="1">
      <x:c r="A153" s="9" t="n">
        <x:v>30</x:v>
      </x:c>
      <x:c r="B153" s="9" t="n">
        <x:v>4</x:v>
      </x:c>
      <x:c r="C153" s="9" t="str">
        <x:v>ibds-26-s15</x:v>
      </x:c>
      <x:c r="D153" s="9" t="str">
        <x:v>Revise one answer and defend a conditional judgement: How do these two sources change the same claim?</x:v>
      </x:c>
      <x:c r="E153" s="9" t="n">
        <x:v>70</x:v>
      </x:c>
      <x:c r="F153" s="9" t="n">
        <x:v>0</x:v>
      </x:c>
      <x:c r="G153" s="9" t="str">
        <x:v>Pro + rotating Con</x:v>
      </x:c>
      <x:c r="H153" s="9" t="str">
        <x:v>Guided or declared assistance; IA follows current IB policy</x:v>
      </x:c>
      <x:c r="I153" s="9" t="str">
        <x:v>Visible daily checklist; Collected Only / excluded from traditional grade unless separately identified academic checkpoint</x:v>
      </x:c>
      <x:c r="J153" s="9" t="str">
        <x:v>U15-DS-PLAN-SYNTHESIS-Form-Pro | W30D4 Revise one answer and defend a conditional judgement: H</x:v>
      </x:c>
    </x:row>
    <x:row r="154" ht="34" customHeight="1">
      <x:c r="A154" s="10" t="n">
        <x:v>30</x:v>
      </x:c>
      <x:c r="B154" s="10" t="n">
        <x:v>5</x:v>
      </x:c>
      <x:c r="C154" s="10" t="str">
        <x:v>ibds-26-s15</x:v>
      </x:c>
      <x:c r="D154" s="10" t="str">
        <x:v>Flex allocation: 5 minutes to Mock A; 65 minutes diagnostic repair</x:v>
      </x:c>
      <x:c r="E154" s="10" t="n">
        <x:v>70</x:v>
      </x:c>
      <x:c r="F154" s="10" t="n">
        <x:v>0</x:v>
      </x:c>
      <x:c r="G154" s="10" t="str">
        <x:v>Pro</x:v>
      </x:c>
      <x:c r="H154" s="10" t="str">
        <x:v>Guided or declared assistance; IA follows current IB policy</x:v>
      </x:c>
      <x:c r="I154" s="10" t="str">
        <x:v>Visible daily checklist; Collected Only / excluded from traditional grade unless separately identified academic checkpoint</x:v>
      </x:c>
      <x:c r="J154" s="10" t="str">
        <x:v>U15-DS-PLAN-SYNTHESIS-Form-Pro | W30D5 Flex allocation: 5 minutes to Mock A; 65 minutes diagno</x:v>
      </x:c>
    </x:row>
    <x:row r="155" ht="34" customHeight="1">
      <x:c r="A155" s="9" t="n">
        <x:v>31</x:v>
      </x:c>
      <x:c r="B155" s="9" t="n">
        <x:v>1</x:v>
      </x:c>
      <x:c r="C155" s="9" t="str">
        <x:v>ibds-26-s16</x:v>
      </x:c>
      <x:c r="D155" s="9" t="str">
        <x:v>Retrieve personal high-priority errors; short mechanism checks</x:v>
      </x:c>
      <x:c r="E155" s="9" t="n">
        <x:v>70</x:v>
      </x:c>
      <x:c r="F155" s="9" t="n">
        <x:v>0</x:v>
      </x:c>
      <x:c r="G155" s="9" t="str">
        <x:v>Pro</x:v>
      </x:c>
      <x:c r="H155" s="9" t="str">
        <x:v>Guided or declared assistance; IA follows current IB policy</x:v>
      </x:c>
      <x:c r="I155" s="9" t="str">
        <x:v>Visible daily checklist; Collected Only / excluded from traditional grade unless separately identified academic checkpoint</x:v>
      </x:c>
      <x:c r="J155" s="9" t="str">
        <x:v>U16-DS-PLAN-EVALUATION-Form-Pro | W31D1 Retrieve personal high-priority errors; short mechanism</x:v>
      </x:c>
    </x:row>
    <x:row r="156" ht="34" customHeight="1">
      <x:c r="A156" s="10" t="n">
        <x:v>31</x:v>
      </x:c>
      <x:c r="B156" s="10" t="n">
        <x:v>2</x:v>
      </x:c>
      <x:c r="C156" s="10" t="str">
        <x:v>ibds-26-s16</x:v>
      </x:c>
      <x:c r="D156" s="10" t="str">
        <x:v>Paper 1 scenario drill and response planning</x:v>
      </x:c>
      <x:c r="E156" s="10" t="n">
        <x:v>70</x:v>
      </x:c>
      <x:c r="F156" s="10" t="n">
        <x:v>0</x:v>
      </x:c>
      <x:c r="G156" s="10" t="str">
        <x:v>Pro</x:v>
      </x:c>
      <x:c r="H156" s="10" t="str">
        <x:v>Guided or declared assistance; IA follows current IB policy</x:v>
      </x:c>
      <x:c r="I156" s="10" t="str">
        <x:v>Visible daily checklist; Collected Only / excluded from traditional grade unless separately identified academic checkpoint</x:v>
      </x:c>
      <x:c r="J156" s="10" t="str">
        <x:v>U16-DS-PLAN-EVALUATION-Form-Pro | W31D2 Paper 1 scenario drill and response planning</x:v>
      </x:c>
    </x:row>
    <x:row r="157" ht="34" customHeight="1">
      <x:c r="A157" s="9" t="n">
        <x:v>31</x:v>
      </x:c>
      <x:c r="B157" s="9" t="n">
        <x:v>3</x:v>
      </x:c>
      <x:c r="C157" s="9" t="str">
        <x:v>ibds-26-s16</x:v>
      </x:c>
      <x:c r="D157" s="9" t="str">
        <x:v>Full Paper 1 Mock B: 90-minute arranged block; 20 minutes reallocated from flex</x:v>
      </x:c>
      <x:c r="E157" s="9" t="n">
        <x:v>70</x:v>
      </x:c>
      <x:c r="F157" s="9" t="n">
        <x:v>0</x:v>
      </x:c>
      <x:c r="G157" s="9" t="str">
        <x:v>Obs + Pro</x:v>
      </x:c>
      <x:c r="H157" s="9" t="str">
        <x:v>Guided or declared assistance; IA follows current IB policy</x:v>
      </x:c>
      <x:c r="I157" s="9" t="str">
        <x:v>Visible daily checklist; Collected Only / excluded from traditional grade unless separately identified academic checkpoint</x:v>
      </x:c>
      <x:c r="J157" s="9" t="str">
        <x:v>U16-DS-PLAN-EVALUATION-Form-Pro | W31D3 Full Paper 1 Mock B: 90-minute arranged block; 20 minut</x:v>
      </x:c>
    </x:row>
    <x:row r="158" ht="34" customHeight="1">
      <x:c r="A158" s="10" t="n">
        <x:v>31</x:v>
      </x:c>
      <x:c r="B158" s="10" t="n">
        <x:v>4</x:v>
      </x:c>
      <x:c r="C158" s="10" t="str">
        <x:v>ibds-26-s16</x:v>
      </x:c>
      <x:c r="D158" s="10" t="str">
        <x:v>Targeted P1 feedback and parallel transfer</x:v>
      </x:c>
      <x:c r="E158" s="10" t="n">
        <x:v>70</x:v>
      </x:c>
      <x:c r="F158" s="10" t="n">
        <x:v>0</x:v>
      </x:c>
      <x:c r="G158" s="10" t="str">
        <x:v>Pro + rotating Con</x:v>
      </x:c>
      <x:c r="H158" s="10" t="str">
        <x:v>Guided or declared assistance; IA follows current IB policy</x:v>
      </x:c>
      <x:c r="I158" s="10" t="str">
        <x:v>Visible daily checklist; Collected Only / excluded from traditional grade unless separately identified academic checkpoint</x:v>
      </x:c>
      <x:c r="J158" s="10" t="str">
        <x:v>U16-DS-PLAN-EVALUATION-Form-Pro | W31D4 Targeted P1 feedback and parallel transfer</x:v>
      </x:c>
    </x:row>
    <x:row r="159" ht="34" customHeight="1">
      <x:c r="A159" s="9" t="n">
        <x:v>31</x:v>
      </x:c>
      <x:c r="B159" s="9" t="n">
        <x:v>5</x:v>
      </x:c>
      <x:c r="C159" s="9" t="str">
        <x:v>ibds-26-s16</x:v>
      </x:c>
      <x:c r="D159" s="9" t="str">
        <x:v>Paper 2 source relationships and theme planning</x:v>
      </x:c>
      <x:c r="E159" s="9" t="n">
        <x:v>70</x:v>
      </x:c>
      <x:c r="F159" s="9" t="n">
        <x:v>0</x:v>
      </x:c>
      <x:c r="G159" s="9" t="str">
        <x:v>Pro</x:v>
      </x:c>
      <x:c r="H159" s="9" t="str">
        <x:v>Independent, no generative assistance</x:v>
      </x:c>
      <x:c r="I159" s="9" t="str">
        <x:v>Visible daily checklist; Collected Only / excluded from traditional grade unless separately identified academic checkpoint</x:v>
      </x:c>
      <x:c r="J159" s="9" t="str">
        <x:v>U16-DS-PLAN-EVALUATION-Form-Pro | W31D5 Paper 2 source relationships and theme planning</x:v>
      </x:c>
    </x:row>
    <x:row r="160" ht="34" customHeight="1">
      <x:c r="A160" s="10" t="n">
        <x:v>32</x:v>
      </x:c>
      <x:c r="B160" s="10" t="n">
        <x:v>1</x:v>
      </x:c>
      <x:c r="C160" s="10" t="str">
        <x:v>ibds-26-s16</x:v>
      </x:c>
      <x:c r="D160" s="10" t="str">
        <x:v>Full Paper 2 Mock B: 75-minute arranged block; 5 minutes reallocated from flex</x:v>
      </x:c>
      <x:c r="E160" s="10" t="n">
        <x:v>70</x:v>
      </x:c>
      <x:c r="F160" s="10" t="n">
        <x:v>0</x:v>
      </x:c>
      <x:c r="G160" s="10" t="str">
        <x:v>Pro</x:v>
      </x:c>
      <x:c r="H160" s="10" t="str">
        <x:v>Guided or declared assistance; IA follows current IB policy</x:v>
      </x:c>
      <x:c r="I160" s="10" t="str">
        <x:v>Visible daily checklist; Collected Only / excluded from traditional grade unless separately identified academic checkpoint</x:v>
      </x:c>
      <x:c r="J160" s="10" t="str">
        <x:v>U16-DS-PLAN-EVALUATION-Form-Pro | W32D1 Full Paper 2 Mock B: 75-minute arranged block; 5 minute</x:v>
      </x:c>
    </x:row>
    <x:row r="161" ht="34" customHeight="1">
      <x:c r="A161" s="9" t="n">
        <x:v>32</x:v>
      </x:c>
      <x:c r="B161" s="9" t="n">
        <x:v>2</x:v>
      </x:c>
      <x:c r="C161" s="9" t="str">
        <x:v>ibds-26-s16</x:v>
      </x:c>
      <x:c r="D161" s="9" t="str">
        <x:v>Targeted P2 feedback and parallel transfer</x:v>
      </x:c>
      <x:c r="E161" s="9" t="n">
        <x:v>70</x:v>
      </x:c>
      <x:c r="F161" s="9" t="n">
        <x:v>0</x:v>
      </x:c>
      <x:c r="G161" s="9" t="str">
        <x:v>Pro</x:v>
      </x:c>
      <x:c r="H161" s="9" t="str">
        <x:v>Independent, no generative assistance</x:v>
      </x:c>
      <x:c r="I161" s="9" t="str">
        <x:v>Visible daily checklist; Collected Only / excluded from traditional grade unless separately identified academic checkpoint</x:v>
      </x:c>
      <x:c r="J161" s="9" t="str">
        <x:v>U16-DS-PLAN-EVALUATION-Form-Pro | W32D2 Targeted P2 feedback and parallel transfer</x:v>
      </x:c>
    </x:row>
    <x:row r="162" ht="34" customHeight="1">
      <x:c r="A162" s="10" t="n">
        <x:v>32</x:v>
      </x:c>
      <x:c r="B162" s="10" t="n">
        <x:v>3</x:v>
      </x:c>
      <x:c r="C162" s="10" t="str">
        <x:v>ibds-26-s16</x:v>
      </x:c>
      <x:c r="D162" s="10" t="str">
        <x:v>Teacher prediction conference; choose two final repair priorities</x:v>
      </x:c>
      <x:c r="E162" s="10" t="n">
        <x:v>70</x:v>
      </x:c>
      <x:c r="F162" s="10" t="n">
        <x:v>0</x:v>
      </x:c>
      <x:c r="G162" s="10" t="str">
        <x:v>Pro</x:v>
      </x:c>
      <x:c r="H162" s="10" t="str">
        <x:v>Independent, no generative assistance</x:v>
      </x:c>
      <x:c r="I162" s="10" t="str">
        <x:v>Visible daily checklist; Collected Only / excluded from traditional grade unless separately identified academic checkpoint</x:v>
      </x:c>
      <x:c r="J162" s="10" t="str">
        <x:v>U16-DS-PLAN-EVALUATION-Form-Pro | W32D3 Teacher prediction conference; choose two final repair </x:v>
      </x:c>
    </x:row>
    <x:row r="163" ht="34" customHeight="1">
      <x:c r="A163" s="9" t="n">
        <x:v>32</x:v>
      </x:c>
      <x:c r="B163" s="9" t="n">
        <x:v>4</x:v>
      </x:c>
      <x:c r="C163" s="9" t="str">
        <x:v>ibds-26-s16</x:v>
      </x:c>
      <x:c r="D163" s="9" t="str">
        <x:v>Short retrieval, accessibility arrangements and exam-day routine</x:v>
      </x:c>
      <x:c r="E163" s="9" t="n">
        <x:v>70</x:v>
      </x:c>
      <x:c r="F163" s="9" t="n">
        <x:v>0</x:v>
      </x:c>
      <x:c r="G163" s="9" t="str">
        <x:v>Pro + rotating Con</x:v>
      </x:c>
      <x:c r="H163" s="9" t="str">
        <x:v>Guided or declared assistance; IA follows current IB policy</x:v>
      </x:c>
      <x:c r="I163" s="9" t="str">
        <x:v>Visible daily checklist; Collected Only / excluded from traditional grade unless separately identified academic checkpoint</x:v>
      </x:c>
      <x:c r="J163" s="9" t="str">
        <x:v>U16-DS-PLAN-EVALUATION-Form-Pro | W32D4 Short retrieval, accessibility arrangements and exam-da</x:v>
      </x:c>
    </x:row>
    <x:row r="164" ht="34" customHeight="1">
      <x:c r="A164" s="10" t="n">
        <x:v>32</x:v>
      </x:c>
      <x:c r="B164" s="10" t="n">
        <x:v>5</x:v>
      </x:c>
      <x:c r="C164" s="10" t="str">
        <x:v>ibds-26-s16</x:v>
      </x:c>
      <x:c r="D164" s="10" t="str">
        <x:v>Flex allocation: 25 minutes to full mocks; 45 minutes recovery/repair</x:v>
      </x:c>
      <x:c r="E164" s="10" t="n">
        <x:v>70</x:v>
      </x:c>
      <x:c r="F164" s="10" t="n">
        <x:v>0</x:v>
      </x:c>
      <x:c r="G164" s="10" t="str">
        <x:v>Pro</x:v>
      </x:c>
      <x:c r="H164" s="10" t="str">
        <x:v>Guided or declared assistance; IA follows current IB policy</x:v>
      </x:c>
      <x:c r="I164" s="10" t="str">
        <x:v>Visible daily checklist; Collected Only / excluded from traditional grade unless separately identified academic checkpoint</x:v>
      </x:c>
      <x:c r="J164" s="10" t="str">
        <x:v>U16-DS-PLAN-EVALUATION-Form-Pro | W32D5 Flex allocation: 25 minutes to full mocks; 45 minutes r</x:v>
      </x:c>
    </x:row>
  </x:sheetData>
  <x:pageMargins left="0.7" right="0.7" top="0.75" bottom="0.75" header="0.3" footer="0.3"/>
  <x:tableParts count="1">
    <x:tablePart xmlns:r="http://schemas.openxmlformats.org/officeDocument/2006/relationships" r:id="R3a7494ae1fb8418a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24.440000534057617" hidden="0" customWidth="1"/>
    <x:col min="2" max="2" width="7.21999979019165" hidden="0" customWidth="1"/>
    <x:col min="3" max="3" width="35.560001373291016" hidden="0" customWidth="1"/>
    <x:col min="4" max="4" width="7.78000020980835" hidden="0" customWidth="1"/>
    <x:col min="5" max="5" width="22.219999313354492" hidden="0" customWidth="1"/>
    <x:col min="6" max="6" width="35.560001373291016" hidden="0" customWidth="1"/>
    <x:col min="7" max="7" width="40" hidden="0" customWidth="1"/>
    <x:col min="8" max="8" width="24.440000534057617" hidden="0" customWidth="1"/>
    <x:col min="9" max="9" width="38.88999938964844" hidden="0" customWidth="1"/>
    <x:col min="10" max="10" width="35.560001373291016" hidden="0" customWidth="1"/>
    <x:col min="11" max="11" width="50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</x:row>
    <x:row r="2">
      <x:c r="A2" s="2" t="str">
        <x:v>63 assessment and practice-bundle entries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3">
      <x:c r="A3" s="3" t="str">
        <x:v>Practice and partial tasks diagnose learning; only selected full mocks and final IA enter the prediction sample.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</x:row>
    <x:row r="4" ht="38" customHeight="1">
      <x:c r="A4" s="7" t="str">
        <x:v>Activity ID</x:v>
      </x:c>
      <x:c r="B4" s="7" t="str">
        <x:v>Week</x:v>
      </x:c>
      <x:c r="C4" s="7" t="str">
        <x:v>Title</x:v>
      </x:c>
      <x:c r="D4" s="7" t="str">
        <x:v>Purpose</x:v>
      </x:c>
      <x:c r="E4" s="7" t="str">
        <x:v>Method</x:v>
      </x:c>
      <x:c r="F4" s="7" t="str">
        <x:v>Conditions</x:v>
      </x:c>
      <x:c r="G4" s="7" t="str">
        <x:v>Marking</x:v>
      </x:c>
      <x:c r="H4" s="7" t="str">
        <x:v>Prediction role</x:v>
      </x:c>
      <x:c r="I4" s="7" t="str">
        <x:v>Evidence to collect</x:v>
      </x:c>
      <x:c r="J4" s="7" t="str">
        <x:v>Local target IDs</x:v>
      </x:c>
      <x:c r="K4" s="7" t="str">
        <x:v>PowerSchool name</x:v>
      </x:c>
    </x:row>
    <x:row r="5" ht="34" customHeight="1">
      <x:c r="A5" s="9" t="str">
        <x:v>ibds-26-s01-weekly-01</x:v>
      </x:c>
      <x:c r="B5" s="9" t="n">
        <x:v>1</x:v>
      </x:c>
      <x:c r="C5" s="9" t="str">
        <x:v>Week 1 practice and process log</x:v>
      </x:c>
      <x:c r="D5" s="9" t="str">
        <x:v>Form</x:v>
      </x:c>
      <x:c r="E5" s="9" t="str">
        <x:v>Pro / Obs / Con as observed</x:v>
      </x:c>
      <x:c r="F5" s="9" t="str">
        <x:v>Supported; assistance declared</x:v>
      </x:c>
      <x:c r="G5" s="9" t="str">
        <x:v>Collected Only; brief next-step feedback</x:v>
      </x:c>
      <x:c r="H5" s="9" t="str">
        <x:v>Excluded</x:v>
      </x:c>
      <x:c r="I5" s="9" t="str">
        <x:v>Daily task checklist, one annotated artifact and brief revision note</x:v>
      </x:c>
      <x:c r="J5" s="9" t="str">
        <x:v>ds-u02-003; ds-u02-005; ds-u02-006; ds-u03-006; ds-u12-003</x:v>
      </x:c>
      <x:c r="K5" s="9" t="str">
        <x:v>U1-DS-U02-003-Form-Pro | W01 Practice log</x:v>
      </x:c>
    </x:row>
    <x:row r="6" ht="34" customHeight="1">
      <x:c r="A6" s="10" t="str">
        <x:v>ibds-26-s01-weekly-02</x:v>
      </x:c>
      <x:c r="B6" s="10" t="n">
        <x:v>2</x:v>
      </x:c>
      <x:c r="C6" s="10" t="str">
        <x:v>Week 2 practice and process log</x:v>
      </x:c>
      <x:c r="D6" s="10" t="str">
        <x:v>Form</x:v>
      </x:c>
      <x:c r="E6" s="10" t="str">
        <x:v>Pro / Obs / Con as observed</x:v>
      </x:c>
      <x:c r="F6" s="10" t="str">
        <x:v>Supported; assistance declared</x:v>
      </x:c>
      <x:c r="G6" s="10" t="str">
        <x:v>Collected Only; brief next-step feedback</x:v>
      </x:c>
      <x:c r="H6" s="10" t="str">
        <x:v>Excluded</x:v>
      </x:c>
      <x:c r="I6" s="10" t="str">
        <x:v>Daily task checklist, one annotated artifact and brief revision note</x:v>
      </x:c>
      <x:c r="J6" s="10" t="str">
        <x:v>ds-u02-003; ds-u02-005; ds-u02-006; ds-u03-006; ds-u12-003</x:v>
      </x:c>
      <x:c r="K6" s="10" t="str">
        <x:v>U1-DS-U02-003-Form-Pro | W02 Practice log</x:v>
      </x:c>
    </x:row>
    <x:row r="7" ht="34" customHeight="1">
      <x:c r="A7" s="9" t="str">
        <x:v>ibds-26-s01-quiz</x:v>
      </x:c>
      <x:c r="B7" s="9" t="n">
        <x:v>1</x:v>
      </x:c>
      <x:c r="C7" s="9" t="str">
        <x:v>Mechanisms, evidence and power: mechanism and retrieval quiz</x:v>
      </x:c>
      <x:c r="D7" s="9" t="str">
        <x:v>Form</x:v>
      </x:c>
      <x:c r="E7" s="9" t="str">
        <x:v>Pro with optional Con clarification</x:v>
      </x:c>
      <x:c r="F7" s="9" t="str">
        <x:v>Independent first attempt; approved accommodations</x:v>
      </x:c>
      <x:c r="G7" s="9" t="str">
        <x:v>10 local diagnostic points; report skill feedback</x:v>
      </x:c>
      <x:c r="H7" s="9" t="str">
        <x:v>Diagnostic only</x:v>
      </x:c>
      <x:c r="I7" s="9" t="str">
        <x:v>Two delayed items; two mechanism items; one unfamiliar transfer explanation</x:v>
      </x:c>
      <x:c r="J7" s="9" t="str">
        <x:v>ds-u02-003; ds-u02-005; ds-u02-006; ds-u03-006; ds-u12-003</x:v>
      </x:c>
      <x:c r="K7" s="9" t="str">
        <x:v>U1-DS-U02-003-Form-Pro | Mechanisms, evidence and power: mechanism and retrieval quiz</x:v>
      </x:c>
    </x:row>
    <x:row r="8" ht="34" customHeight="1">
      <x:c r="A8" s="10" t="str">
        <x:v>ibds-26-s01-transfer</x:v>
      </x:c>
      <x:c r="B8" s="10" t="n">
        <x:v>2</x:v>
      </x:c>
      <x:c r="C8" s="10" t="str">
        <x:v>Trace a school-entry face matcher</x:v>
      </x:c>
      <x:c r="D8" s="10" t="str">
        <x:v>Sub</x:v>
      </x:c>
      <x:c r="E8" s="10" t="str">
        <x:v>Pro with optional Con clarification</x:v>
      </x:c>
      <x:c r="F8" s="10" t="str">
        <x:v>Independent first attempt; approved accommodations</x:v>
      </x:c>
      <x:c r="G8" s="10" t="str">
        <x:v>Official matching task criteria/markscheme for an exam-style section; local analytic rubric for a lab</x:v>
      </x:c>
      <x:c r="H8" s="10" t="str">
        <x:v>Diagnostic only</x:v>
      </x:c>
      <x:c r="I8" s="10" t="str">
        <x:v>How could the threshold redistribute risk?</x:v>
      </x:c>
      <x:c r="J8" s="10" t="str">
        <x:v>ds-u02-003; ds-u02-005; ds-u02-006; ds-u03-006; ds-u12-003</x:v>
      </x:c>
      <x:c r="K8" s="10" t="str">
        <x:v>U1-DS-U02-003-Sub-Pro | Trace a school-entry face matcher</x:v>
      </x:c>
    </x:row>
    <x:row r="9" ht="34" customHeight="1">
      <x:c r="A9" s="9" t="str">
        <x:v>ibds-26-s02-weekly-03</x:v>
      </x:c>
      <x:c r="B9" s="9" t="n">
        <x:v>3</x:v>
      </x:c>
      <x:c r="C9" s="9" t="str">
        <x:v>Week 3 practice and process log</x:v>
      </x:c>
      <x:c r="D9" s="9" t="str">
        <x:v>Form</x:v>
      </x:c>
      <x:c r="E9" s="9" t="str">
        <x:v>Pro / Obs / Con as observed</x:v>
      </x:c>
      <x:c r="F9" s="9" t="str">
        <x:v>Supported; assistance declared</x:v>
      </x:c>
      <x:c r="G9" s="9" t="str">
        <x:v>Collected Only; brief next-step feedback</x:v>
      </x:c>
      <x:c r="H9" s="9" t="str">
        <x:v>Excluded</x:v>
      </x:c>
      <x:c r="I9" s="9" t="str">
        <x:v>Daily task checklist, one annotated artifact and brief revision note</x:v>
      </x:c>
      <x:c r="J9" s="9" t="str">
        <x:v>ds-u02-002; ds-u03-006; ds-plan-evaluation</x:v>
      </x:c>
      <x:c r="K9" s="9" t="str">
        <x:v>U2-DS-U02-002-Form-Pro | W03 Practice log</x:v>
      </x:c>
    </x:row>
    <x:row r="10" ht="34" customHeight="1">
      <x:c r="A10" s="10" t="str">
        <x:v>ibds-26-s02-weekly-04</x:v>
      </x:c>
      <x:c r="B10" s="10" t="n">
        <x:v>4</x:v>
      </x:c>
      <x:c r="C10" s="10" t="str">
        <x:v>Week 4 practice and process log</x:v>
      </x:c>
      <x:c r="D10" s="10" t="str">
        <x:v>Form</x:v>
      </x:c>
      <x:c r="E10" s="10" t="str">
        <x:v>Pro / Obs / Con as observed</x:v>
      </x:c>
      <x:c r="F10" s="10" t="str">
        <x:v>Supported; assistance declared</x:v>
      </x:c>
      <x:c r="G10" s="10" t="str">
        <x:v>Collected Only; brief next-step feedback</x:v>
      </x:c>
      <x:c r="H10" s="10" t="str">
        <x:v>Excluded</x:v>
      </x:c>
      <x:c r="I10" s="10" t="str">
        <x:v>Daily task checklist, one annotated artifact and brief revision note</x:v>
      </x:c>
      <x:c r="J10" s="10" t="str">
        <x:v>ds-u02-002; ds-u03-006; ds-plan-evaluation</x:v>
      </x:c>
      <x:c r="K10" s="10" t="str">
        <x:v>U2-DS-U02-002-Form-Pro | W04 Practice log</x:v>
      </x:c>
    </x:row>
    <x:row r="11" ht="34" customHeight="1">
      <x:c r="A11" s="9" t="str">
        <x:v>ibds-26-s02-quiz</x:v>
      </x:c>
      <x:c r="B11" s="9" t="n">
        <x:v>3</x:v>
      </x:c>
      <x:c r="C11" s="9" t="str">
        <x:v>Age assurance and policy judgement: mechanism and retrieval quiz</x:v>
      </x:c>
      <x:c r="D11" s="9" t="str">
        <x:v>Form</x:v>
      </x:c>
      <x:c r="E11" s="9" t="str">
        <x:v>Pro with optional Con clarification</x:v>
      </x:c>
      <x:c r="F11" s="9" t="str">
        <x:v>Independent first attempt; approved accommodations</x:v>
      </x:c>
      <x:c r="G11" s="9" t="str">
        <x:v>10 local diagnostic points; report skill feedback</x:v>
      </x:c>
      <x:c r="H11" s="9" t="str">
        <x:v>Diagnostic only</x:v>
      </x:c>
      <x:c r="I11" s="9" t="str">
        <x:v>Two delayed items; two mechanism items; one unfamiliar transfer explanation</x:v>
      </x:c>
      <x:c r="J11" s="9" t="str">
        <x:v>ds-u02-002; ds-u03-006; ds-plan-evaluation</x:v>
      </x:c>
      <x:c r="K11" s="9" t="str">
        <x:v>U2-DS-U02-002-Form-Pro | Age assurance and policy judgement: mechanism and retrieval quiz</x:v>
      </x:c>
    </x:row>
    <x:row r="12" ht="34" customHeight="1">
      <x:c r="A12" s="10" t="str">
        <x:v>ibds-26-s02-transfer</x:v>
      </x:c>
      <x:c r="B12" s="10" t="n">
        <x:v>4</x:v>
      </x:c>
      <x:c r="C12" s="10" t="str">
        <x:v>Compare age assurance at a game and a social platform</x:v>
      </x:c>
      <x:c r="D12" s="10" t="str">
        <x:v>Sub</x:v>
      </x:c>
      <x:c r="E12" s="10" t="str">
        <x:v>Pro with optional Con clarification</x:v>
      </x:c>
      <x:c r="F12" s="10" t="str">
        <x:v>Independent first attempt; approved accommodations</x:v>
      </x:c>
      <x:c r="G12" s="10" t="str">
        <x:v>Official matching task criteria/markscheme for an exam-style section; local analytic rubric for a lab</x:v>
      </x:c>
      <x:c r="H12" s="10" t="str">
        <x:v>Diagnostic only</x:v>
      </x:c>
      <x:c r="I12" s="10" t="str">
        <x:v>What condition would change your policy judgement?</x:v>
      </x:c>
      <x:c r="J12" s="10" t="str">
        <x:v>ds-u02-002; ds-u03-006; ds-plan-evaluation</x:v>
      </x:c>
      <x:c r="K12" s="10" t="str">
        <x:v>U2-DS-U02-002-Sub-Pro | Compare age assurance at a game and a social platform</x:v>
      </x:c>
    </x:row>
    <x:row r="13" ht="46" customHeight="1">
      <x:c r="A13" s="9" t="str">
        <x:v>ibds-26-s03-weekly-05</x:v>
      </x:c>
      <x:c r="B13" s="9" t="n">
        <x:v>5</x:v>
      </x:c>
      <x:c r="C13" s="9" t="str">
        <x:v>Week 5 practice and process log</x:v>
      </x:c>
      <x:c r="D13" s="9" t="str">
        <x:v>Form</x:v>
      </x:c>
      <x:c r="E13" s="9" t="str">
        <x:v>Pro / Obs / Con as observed</x:v>
      </x:c>
      <x:c r="F13" s="9" t="str">
        <x:v>Supported; assistance declared</x:v>
      </x:c>
      <x:c r="G13" s="9" t="str">
        <x:v>Collected Only; brief next-step feedback</x:v>
      </x:c>
      <x:c r="H13" s="9" t="str">
        <x:v>Excluded</x:v>
      </x:c>
      <x:c r="I13" s="9" t="str">
        <x:v>Daily task checklist, one annotated artifact and brief revision note</x:v>
      </x:c>
      <x:c r="J13" s="9" t="str">
        <x:v>ds-u03-001; ds-u03-002; ds-u03-003; ds-u03-004; ds-u03-005; ds-u04-001; ds-u04-002; ds-u04-003; ds-u04-004; ds-u04-005; ds-u04-006</x:v>
      </x:c>
      <x:c r="K13" s="9" t="str">
        <x:v>U3-DS-U03-001-Form-Pro | W05 Practice log</x:v>
      </x:c>
    </x:row>
    <x:row r="14" ht="46" customHeight="1">
      <x:c r="A14" s="10" t="str">
        <x:v>ibds-26-s03-weekly-06</x:v>
      </x:c>
      <x:c r="B14" s="10" t="n">
        <x:v>6</x:v>
      </x:c>
      <x:c r="C14" s="10" t="str">
        <x:v>Week 6 practice and process log</x:v>
      </x:c>
      <x:c r="D14" s="10" t="str">
        <x:v>Form</x:v>
      </x:c>
      <x:c r="E14" s="10" t="str">
        <x:v>Pro / Obs / Con as observed</x:v>
      </x:c>
      <x:c r="F14" s="10" t="str">
        <x:v>Supported; assistance declared</x:v>
      </x:c>
      <x:c r="G14" s="10" t="str">
        <x:v>Collected Only; brief next-step feedback</x:v>
      </x:c>
      <x:c r="H14" s="10" t="str">
        <x:v>Excluded</x:v>
      </x:c>
      <x:c r="I14" s="10" t="str">
        <x:v>Daily task checklist, one annotated artifact and brief revision note</x:v>
      </x:c>
      <x:c r="J14" s="10" t="str">
        <x:v>ds-u03-001; ds-u03-002; ds-u03-003; ds-u03-004; ds-u03-005; ds-u04-001; ds-u04-002; ds-u04-003; ds-u04-004; ds-u04-005; ds-u04-006</x:v>
      </x:c>
      <x:c r="K14" s="10" t="str">
        <x:v>U3-DS-U03-001-Form-Pro | W06 Practice log</x:v>
      </x:c>
    </x:row>
    <x:row r="15" ht="46" customHeight="1">
      <x:c r="A15" s="9" t="str">
        <x:v>ibds-26-s03-quiz</x:v>
      </x:c>
      <x:c r="B15" s="9" t="n">
        <x:v>5</x:v>
      </x:c>
      <x:c r="C15" s="9" t="str">
        <x:v>Data, algorithms and recommendation: mechanism and retrieval quiz</x:v>
      </x:c>
      <x:c r="D15" s="9" t="str">
        <x:v>Form</x:v>
      </x:c>
      <x:c r="E15" s="9" t="str">
        <x:v>Pro with optional Con clarification</x:v>
      </x:c>
      <x:c r="F15" s="9" t="str">
        <x:v>Independent first attempt; approved accommodations</x:v>
      </x:c>
      <x:c r="G15" s="9" t="str">
        <x:v>10 local diagnostic points; report skill feedback</x:v>
      </x:c>
      <x:c r="H15" s="9" t="str">
        <x:v>Diagnostic only</x:v>
      </x:c>
      <x:c r="I15" s="9" t="str">
        <x:v>Two delayed items; two mechanism items; one unfamiliar transfer explanation</x:v>
      </x:c>
      <x:c r="J15" s="9" t="str">
        <x:v>ds-u03-001; ds-u03-002; ds-u03-003; ds-u03-004; ds-u03-005; ds-u04-001; ds-u04-002; ds-u04-003; ds-u04-004; ds-u04-005; ds-u04-006</x:v>
      </x:c>
      <x:c r="K15" s="9" t="str">
        <x:v>U3-DS-U03-001-Form-Pro | Data, algorithms and recommendation: mechanism and retrieval quiz</x:v>
      </x:c>
    </x:row>
    <x:row r="16" ht="46" customHeight="1">
      <x:c r="A16" s="10" t="str">
        <x:v>ibds-26-s03-transfer</x:v>
      </x:c>
      <x:c r="B16" s="10" t="n">
        <x:v>6</x:v>
      </x:c>
      <x:c r="C16" s="10" t="str">
        <x:v>Redesign a music recommender for a different audience</x:v>
      </x:c>
      <x:c r="D16" s="10" t="str">
        <x:v>Sub</x:v>
      </x:c>
      <x:c r="E16" s="10" t="str">
        <x:v>Pro with optional Con clarification</x:v>
      </x:c>
      <x:c r="F16" s="10" t="str">
        <x:v>Independent first attempt; approved accommodations</x:v>
      </x:c>
      <x:c r="G16" s="10" t="str">
        <x:v>Official matching task criteria/markscheme for an exam-style section; local analytic rubric for a lab</x:v>
      </x:c>
      <x:c r="H16" s="10" t="str">
        <x:v>Diagnostic only</x:v>
      </x:c>
      <x:c r="I16" s="10" t="str">
        <x:v>Which optimization choice creates this outcome?</x:v>
      </x:c>
      <x:c r="J16" s="10" t="str">
        <x:v>ds-u03-001; ds-u03-002; ds-u03-003; ds-u03-004; ds-u03-005; ds-u04-001; ds-u04-002; ds-u04-003; ds-u04-004; ds-u04-005; ds-u04-006</x:v>
      </x:c>
      <x:c r="K16" s="10" t="str">
        <x:v>U3-DS-U03-001-Sub-Pro | Redesign a music recommender for a different audience</x:v>
      </x:c>
    </x:row>
    <x:row r="17" ht="46" customHeight="1">
      <x:c r="A17" s="9" t="str">
        <x:v>ibds-26-s04-weekly-07</x:v>
      </x:c>
      <x:c r="B17" s="9" t="n">
        <x:v>7</x:v>
      </x:c>
      <x:c r="C17" s="9" t="str">
        <x:v>Week 7 practice and process log</x:v>
      </x:c>
      <x:c r="D17" s="9" t="str">
        <x:v>Form</x:v>
      </x:c>
      <x:c r="E17" s="9" t="str">
        <x:v>Pro / Obs / Con as observed</x:v>
      </x:c>
      <x:c r="F17" s="9" t="str">
        <x:v>Supported; assistance declared</x:v>
      </x:c>
      <x:c r="G17" s="9" t="str">
        <x:v>Collected Only; brief next-step feedback</x:v>
      </x:c>
      <x:c r="H17" s="9" t="str">
        <x:v>Excluded</x:v>
      </x:c>
      <x:c r="I17" s="9" t="str">
        <x:v>Daily task checklist, one annotated artifact and brief revision note</x:v>
      </x:c>
      <x:c r="J17" s="9" t="str">
        <x:v>ds-u05-001; ds-u05-002; ds-u05-003; ds-u05-004; ds-u05-005; ds-u06-001; ds-u06-002; ds-u06-003; ds-u06-004; ds-u06-005; ds-u06-006</x:v>
      </x:c>
      <x:c r="K17" s="9" t="str">
        <x:v>U4-DS-U05-001-Form-Pro | W07 Practice log</x:v>
      </x:c>
    </x:row>
    <x:row r="18" ht="46" customHeight="1">
      <x:c r="A18" s="10" t="str">
        <x:v>ibds-26-s04-weekly-08</x:v>
      </x:c>
      <x:c r="B18" s="10" t="n">
        <x:v>8</x:v>
      </x:c>
      <x:c r="C18" s="10" t="str">
        <x:v>Week 8 practice and process log</x:v>
      </x:c>
      <x:c r="D18" s="10" t="str">
        <x:v>Form</x:v>
      </x:c>
      <x:c r="E18" s="10" t="str">
        <x:v>Pro / Obs / Con as observed</x:v>
      </x:c>
      <x:c r="F18" s="10" t="str">
        <x:v>Supported; assistance declared</x:v>
      </x:c>
      <x:c r="G18" s="10" t="str">
        <x:v>Collected Only; brief next-step feedback</x:v>
      </x:c>
      <x:c r="H18" s="10" t="str">
        <x:v>Excluded</x:v>
      </x:c>
      <x:c r="I18" s="10" t="str">
        <x:v>Daily task checklist, one annotated artifact and brief revision note</x:v>
      </x:c>
      <x:c r="J18" s="10" t="str">
        <x:v>ds-u05-001; ds-u05-002; ds-u05-003; ds-u05-004; ds-u05-005; ds-u06-001; ds-u06-002; ds-u06-003; ds-u06-004; ds-u06-005; ds-u06-006</x:v>
      </x:c>
      <x:c r="K18" s="10" t="str">
        <x:v>U4-DS-U05-001-Form-Pro | W08 Practice log</x:v>
      </x:c>
    </x:row>
    <x:row r="19" ht="46" customHeight="1">
      <x:c r="A19" s="9" t="str">
        <x:v>ibds-26-s04-quiz</x:v>
      </x:c>
      <x:c r="B19" s="9" t="n">
        <x:v>7</x:v>
      </x:c>
      <x:c r="C19" s="9" t="str">
        <x:v>Computers, networks and privacy: mechanism and retrieval quiz</x:v>
      </x:c>
      <x:c r="D19" s="9" t="str">
        <x:v>Form</x:v>
      </x:c>
      <x:c r="E19" s="9" t="str">
        <x:v>Pro with optional Con clarification</x:v>
      </x:c>
      <x:c r="F19" s="9" t="str">
        <x:v>Independent first attempt; approved accommodations</x:v>
      </x:c>
      <x:c r="G19" s="9" t="str">
        <x:v>10 local diagnostic points; report skill feedback</x:v>
      </x:c>
      <x:c r="H19" s="9" t="str">
        <x:v>Diagnostic only</x:v>
      </x:c>
      <x:c r="I19" s="9" t="str">
        <x:v>Two delayed items; two mechanism items; one unfamiliar transfer explanation</x:v>
      </x:c>
      <x:c r="J19" s="9" t="str">
        <x:v>ds-u05-001; ds-u05-002; ds-u05-003; ds-u05-004; ds-u05-005; ds-u06-001; ds-u06-002; ds-u06-003; ds-u06-004; ds-u06-005; ds-u06-006</x:v>
      </x:c>
      <x:c r="K19" s="9" t="str">
        <x:v>U4-DS-U05-001-Form-Pro | Computers, networks and privacy: mechanism and retrieval quiz</x:v>
      </x:c>
    </x:row>
    <x:row r="20" ht="46" customHeight="1">
      <x:c r="A20" s="10" t="str">
        <x:v>ibds-26-s04-transfer</x:v>
      </x:c>
      <x:c r="B20" s="10" t="n">
        <x:v>8</x:v>
      </x:c>
      <x:c r="C20" s="10" t="str">
        <x:v>Explain a hospital network outage using a new scenario</x:v>
      </x:c>
      <x:c r="D20" s="10" t="str">
        <x:v>Sub</x:v>
      </x:c>
      <x:c r="E20" s="10" t="str">
        <x:v>Pro with optional Con clarification</x:v>
      </x:c>
      <x:c r="F20" s="10" t="str">
        <x:v>Independent first attempt; approved accommodations</x:v>
      </x:c>
      <x:c r="G20" s="10" t="str">
        <x:v>Official matching task criteria/markscheme for an exam-style section; local analytic rubric for a lab</x:v>
      </x:c>
      <x:c r="H20" s="10" t="str">
        <x:v>Diagnostic only</x:v>
      </x:c>
      <x:c r="I20" s="10" t="str">
        <x:v>What does encryption protect, and what remains exposed?</x:v>
      </x:c>
      <x:c r="J20" s="10" t="str">
        <x:v>ds-u05-001; ds-u05-002; ds-u05-003; ds-u05-004; ds-u05-005; ds-u06-001; ds-u06-002; ds-u06-003; ds-u06-004; ds-u06-005; ds-u06-006</x:v>
      </x:c>
      <x:c r="K20" s="10" t="str">
        <x:v>U4-DS-U05-001-Sub-Pro | Explain a hospital network outage using a new scenario</x:v>
      </x:c>
    </x:row>
    <x:row r="21" ht="34" customHeight="1">
      <x:c r="A21" s="9" t="str">
        <x:v>ibds-26-s05-weekly-09</x:v>
      </x:c>
      <x:c r="B21" s="9" t="n">
        <x:v>9</x:v>
      </x:c>
      <x:c r="C21" s="9" t="str">
        <x:v>Week 9 practice and process log</x:v>
      </x:c>
      <x:c r="D21" s="9" t="str">
        <x:v>Form</x:v>
      </x:c>
      <x:c r="E21" s="9" t="str">
        <x:v>Pro / Obs / Con as observed</x:v>
      </x:c>
      <x:c r="F21" s="9" t="str">
        <x:v>Supported; assistance declared</x:v>
      </x:c>
      <x:c r="G21" s="9" t="str">
        <x:v>Collected Only; brief next-step feedback</x:v>
      </x:c>
      <x:c r="H21" s="9" t="str">
        <x:v>Excluded</x:v>
      </x:c>
      <x:c r="I21" s="9" t="str">
        <x:v>Daily task checklist, one annotated artifact and brief revision note</x:v>
      </x:c>
      <x:c r="J21" s="9" t="str">
        <x:v>ds-plan-ai; ds-plan-robots; ds-u04-003; ds-u04-005; ds-plan-evaluation</x:v>
      </x:c>
      <x:c r="K21" s="9" t="str">
        <x:v>U5-DS-PLAN-AI-Form-Pro | W09 Practice log</x:v>
      </x:c>
    </x:row>
    <x:row r="22" ht="34" customHeight="1">
      <x:c r="A22" s="10" t="str">
        <x:v>ibds-26-s05-weekly-10</x:v>
      </x:c>
      <x:c r="B22" s="10" t="n">
        <x:v>10</x:v>
      </x:c>
      <x:c r="C22" s="10" t="str">
        <x:v>Week 10 practice and process log</x:v>
      </x:c>
      <x:c r="D22" s="10" t="str">
        <x:v>Form</x:v>
      </x:c>
      <x:c r="E22" s="10" t="str">
        <x:v>Pro / Obs / Con as observed</x:v>
      </x:c>
      <x:c r="F22" s="10" t="str">
        <x:v>Supported; assistance declared</x:v>
      </x:c>
      <x:c r="G22" s="10" t="str">
        <x:v>Collected Only; brief next-step feedback</x:v>
      </x:c>
      <x:c r="H22" s="10" t="str">
        <x:v>Excluded</x:v>
      </x:c>
      <x:c r="I22" s="10" t="str">
        <x:v>Daily task checklist, one annotated artifact and brief revision note</x:v>
      </x:c>
      <x:c r="J22" s="10" t="str">
        <x:v>ds-plan-ai; ds-plan-robots; ds-u04-003; ds-u04-005; ds-plan-evaluation</x:v>
      </x:c>
      <x:c r="K22" s="10" t="str">
        <x:v>U5-DS-PLAN-AI-Form-Pro | W10 Practice log</x:v>
      </x:c>
    </x:row>
    <x:row r="23" ht="34" customHeight="1">
      <x:c r="A23" s="9" t="str">
        <x:v>ibds-26-s05-quiz</x:v>
      </x:c>
      <x:c r="B23" s="9" t="n">
        <x:v>9</x:v>
      </x:c>
      <x:c r="C23" s="9" t="str">
        <x:v>AI, robots and human oversight: mechanism and retrieval quiz</x:v>
      </x:c>
      <x:c r="D23" s="9" t="str">
        <x:v>Form</x:v>
      </x:c>
      <x:c r="E23" s="9" t="str">
        <x:v>Pro with optional Con clarification</x:v>
      </x:c>
      <x:c r="F23" s="9" t="str">
        <x:v>Independent first attempt; approved accommodations</x:v>
      </x:c>
      <x:c r="G23" s="9" t="str">
        <x:v>10 local diagnostic points; report skill feedback</x:v>
      </x:c>
      <x:c r="H23" s="9" t="str">
        <x:v>Diagnostic only</x:v>
      </x:c>
      <x:c r="I23" s="9" t="str">
        <x:v>Two delayed items; two mechanism items; one unfamiliar transfer explanation</x:v>
      </x:c>
      <x:c r="J23" s="9" t="str">
        <x:v>ds-plan-ai; ds-plan-robots; ds-u04-003; ds-u04-005; ds-plan-evaluation</x:v>
      </x:c>
      <x:c r="K23" s="9" t="str">
        <x:v>U5-DS-PLAN-AI-Form-Pro | AI, robots and human oversight: mechanism and retrieval quiz</x:v>
      </x:c>
    </x:row>
    <x:row r="24" ht="34" customHeight="1">
      <x:c r="A24" s="10" t="str">
        <x:v>ibds-26-s05-transfer</x:v>
      </x:c>
      <x:c r="B24" s="10" t="n">
        <x:v>10</x:v>
      </x:c>
      <x:c r="C24" s="10" t="str">
        <x:v>Evaluate an unfamiliar warehouse robot</x:v>
      </x:c>
      <x:c r="D24" s="10" t="str">
        <x:v>Sub</x:v>
      </x:c>
      <x:c r="E24" s="10" t="str">
        <x:v>Pro with optional Con clarification</x:v>
      </x:c>
      <x:c r="F24" s="10" t="str">
        <x:v>Independent first attempt; approved accommodations</x:v>
      </x:c>
      <x:c r="G24" s="10" t="str">
        <x:v>Official matching task criteria/markscheme for an exam-style section; local analytic rubric for a lab</x:v>
      </x:c>
      <x:c r="H24" s="10" t="str">
        <x:v>Diagnostic only</x:v>
      </x:c>
      <x:c r="I24" s="10" t="str">
        <x:v>Where does a human genuinely retain control?</x:v>
      </x:c>
      <x:c r="J24" s="10" t="str">
        <x:v>ds-plan-ai; ds-plan-robots; ds-u04-003; ds-u04-005; ds-plan-evaluation</x:v>
      </x:c>
      <x:c r="K24" s="10" t="str">
        <x:v>U5-DS-PLAN-AI-Sub-Pro | Evaluate an unfamiliar warehouse robot</x:v>
      </x:c>
    </x:row>
    <x:row r="25" ht="34" customHeight="1">
      <x:c r="A25" s="9" t="str">
        <x:v>ibds-26-s06-weekly-11</x:v>
      </x:c>
      <x:c r="B25" s="9" t="n">
        <x:v>11</x:v>
      </x:c>
      <x:c r="C25" s="9" t="str">
        <x:v>Week 11 practice and process log</x:v>
      </x:c>
      <x:c r="D25" s="9" t="str">
        <x:v>Form</x:v>
      </x:c>
      <x:c r="E25" s="9" t="str">
        <x:v>Pro / Obs / Con as observed</x:v>
      </x:c>
      <x:c r="F25" s="9" t="str">
        <x:v>Supported; assistance declared</x:v>
      </x:c>
      <x:c r="G25" s="9" t="str">
        <x:v>Collected Only; brief next-step feedback</x:v>
      </x:c>
      <x:c r="H25" s="9" t="str">
        <x:v>Excluded</x:v>
      </x:c>
      <x:c r="I25" s="9" t="str">
        <x:v>Daily task checklist, one annotated artifact and brief revision note</x:v>
      </x:c>
      <x:c r="J25" s="9" t="str">
        <x:v>ds-u07-001; ds-u07-002; ds-u07-003; ds-u07-004; ds-u07-005; ds-plan-concepts; ds-plan-synthesis</x:v>
      </x:c>
      <x:c r="K25" s="9" t="str">
        <x:v>U6-DS-U07-001-Form-Pro | W11 Practice log</x:v>
      </x:c>
    </x:row>
    <x:row r="26" ht="34" customHeight="1">
      <x:c r="A26" s="10" t="str">
        <x:v>ibds-26-s06-weekly-12</x:v>
      </x:c>
      <x:c r="B26" s="10" t="n">
        <x:v>12</x:v>
      </x:c>
      <x:c r="C26" s="10" t="str">
        <x:v>Week 12 practice and process log</x:v>
      </x:c>
      <x:c r="D26" s="10" t="str">
        <x:v>Form</x:v>
      </x:c>
      <x:c r="E26" s="10" t="str">
        <x:v>Pro / Obs / Con as observed</x:v>
      </x:c>
      <x:c r="F26" s="10" t="str">
        <x:v>Supported; assistance declared</x:v>
      </x:c>
      <x:c r="G26" s="10" t="str">
        <x:v>Collected Only; brief next-step feedback</x:v>
      </x:c>
      <x:c r="H26" s="10" t="str">
        <x:v>Excluded</x:v>
      </x:c>
      <x:c r="I26" s="10" t="str">
        <x:v>Daily task checklist, one annotated artifact and brief revision note</x:v>
      </x:c>
      <x:c r="J26" s="10" t="str">
        <x:v>ds-u07-001; ds-u07-002; ds-u07-003; ds-u07-004; ds-u07-005; ds-plan-concepts; ds-plan-synthesis</x:v>
      </x:c>
      <x:c r="K26" s="10" t="str">
        <x:v>U6-DS-U07-001-Form-Pro | W12 Practice log</x:v>
      </x:c>
    </x:row>
    <x:row r="27" ht="34" customHeight="1">
      <x:c r="A27" s="9" t="str">
        <x:v>ibds-26-s06-quiz</x:v>
      </x:c>
      <x:c r="B27" s="9" t="n">
        <x:v>11</x:v>
      </x:c>
      <x:c r="C27" s="9" t="str">
        <x:v>Media, culture and political participation: mechanism and retrieval quiz</x:v>
      </x:c>
      <x:c r="D27" s="9" t="str">
        <x:v>Form</x:v>
      </x:c>
      <x:c r="E27" s="9" t="str">
        <x:v>Pro with optional Con clarification</x:v>
      </x:c>
      <x:c r="F27" s="9" t="str">
        <x:v>Independent first attempt; approved accommodations</x:v>
      </x:c>
      <x:c r="G27" s="9" t="str">
        <x:v>10 local diagnostic points; report skill feedback</x:v>
      </x:c>
      <x:c r="H27" s="9" t="str">
        <x:v>Diagnostic only</x:v>
      </x:c>
      <x:c r="I27" s="9" t="str">
        <x:v>Two delayed items; two mechanism items; one unfamiliar transfer explanation</x:v>
      </x:c>
      <x:c r="J27" s="9" t="str">
        <x:v>ds-u07-001; ds-u07-002; ds-u07-003; ds-u07-004; ds-u07-005; ds-plan-concepts; ds-plan-synthesis</x:v>
      </x:c>
      <x:c r="K27" s="9" t="str">
        <x:v>U6-DS-U07-001-Form-Pro | Media, culture and political participation: mechanism and retriev</x:v>
      </x:c>
    </x:row>
    <x:row r="28" ht="34" customHeight="1">
      <x:c r="A28" s="10" t="str">
        <x:v>ibds-26-s06-transfer</x:v>
      </x:c>
      <x:c r="B28" s="10" t="n">
        <x:v>12</x:v>
      </x:c>
      <x:c r="C28" s="10" t="str">
        <x:v>Compare moderation for an election and an arts community</x:v>
      </x:c>
      <x:c r="D28" s="10" t="str">
        <x:v>Sub</x:v>
      </x:c>
      <x:c r="E28" s="10" t="str">
        <x:v>Pro with optional Con clarification</x:v>
      </x:c>
      <x:c r="F28" s="10" t="str">
        <x:v>Independent first attempt; approved accommodations</x:v>
      </x:c>
      <x:c r="G28" s="10" t="str">
        <x:v>Official matching task criteria/markscheme for an exam-style section; local analytic rubric for a lab</x:v>
      </x:c>
      <x:c r="H28" s="10" t="str">
        <x:v>Diagnostic only</x:v>
      </x:c>
      <x:c r="I28" s="10" t="str">
        <x:v>Which voices become more or less visible, and why?</x:v>
      </x:c>
      <x:c r="J28" s="10" t="str">
        <x:v>ds-u07-001; ds-u07-002; ds-u07-003; ds-u07-004; ds-u07-005; ds-plan-concepts; ds-plan-synthesis</x:v>
      </x:c>
      <x:c r="K28" s="10" t="str">
        <x:v>U6-DS-U07-001-Sub-Pro | Compare moderation for an election and an arts community</x:v>
      </x:c>
    </x:row>
    <x:row r="29" ht="34" customHeight="1">
      <x:c r="A29" s="9" t="str">
        <x:v>ibds-26-s07-weekly-13</x:v>
      </x:c>
      <x:c r="B29" s="9" t="n">
        <x:v>13</x:v>
      </x:c>
      <x:c r="C29" s="9" t="str">
        <x:v>Week 13 practice and process log</x:v>
      </x:c>
      <x:c r="D29" s="9" t="str">
        <x:v>Form</x:v>
      </x:c>
      <x:c r="E29" s="9" t="str">
        <x:v>Pro / Obs / Con as observed</x:v>
      </x:c>
      <x:c r="F29" s="9" t="str">
        <x:v>Supported; assistance declared</x:v>
      </x:c>
      <x:c r="G29" s="9" t="str">
        <x:v>Collected Only; brief next-step feedback</x:v>
      </x:c>
      <x:c r="H29" s="9" t="str">
        <x:v>Excluded</x:v>
      </x:c>
      <x:c r="I29" s="9" t="str">
        <x:v>Daily task checklist, one annotated artifact and brief revision note</x:v>
      </x:c>
      <x:c r="J29" s="9" t="str">
        <x:v>ds-u02-004; ds-u05-004; ds-u05-005; ds-plan-contexts; ds-plan-evaluation</x:v>
      </x:c>
      <x:c r="K29" s="9" t="str">
        <x:v>U7-DS-U02-004-Form-Pro | W13 Practice log</x:v>
      </x:c>
    </x:row>
    <x:row r="30" ht="34" customHeight="1">
      <x:c r="A30" s="10" t="str">
        <x:v>ibds-26-s07-weekly-14</x:v>
      </x:c>
      <x:c r="B30" s="10" t="n">
        <x:v>14</x:v>
      </x:c>
      <x:c r="C30" s="10" t="str">
        <x:v>Week 14 practice and process log</x:v>
      </x:c>
      <x:c r="D30" s="10" t="str">
        <x:v>Form</x:v>
      </x:c>
      <x:c r="E30" s="10" t="str">
        <x:v>Pro / Obs / Con as observed</x:v>
      </x:c>
      <x:c r="F30" s="10" t="str">
        <x:v>Supported; assistance declared</x:v>
      </x:c>
      <x:c r="G30" s="10" t="str">
        <x:v>Collected Only; brief next-step feedback</x:v>
      </x:c>
      <x:c r="H30" s="10" t="str">
        <x:v>Excluded</x:v>
      </x:c>
      <x:c r="I30" s="10" t="str">
        <x:v>Daily task checklist, one annotated artifact and brief revision note</x:v>
      </x:c>
      <x:c r="J30" s="10" t="str">
        <x:v>ds-u02-004; ds-u05-004; ds-u05-005; ds-plan-contexts; ds-plan-evaluation</x:v>
      </x:c>
      <x:c r="K30" s="10" t="str">
        <x:v>U7-DS-U02-004-Form-Pro | W14 Practice log</x:v>
      </x:c>
    </x:row>
    <x:row r="31" ht="34" customHeight="1">
      <x:c r="A31" s="9" t="str">
        <x:v>ibds-26-s07-quiz</x:v>
      </x:c>
      <x:c r="B31" s="9" t="n">
        <x:v>13</x:v>
      </x:c>
      <x:c r="C31" s="9" t="str">
        <x:v>Infrastructure, environment and inequality: mechanism and retrieval quiz</x:v>
      </x:c>
      <x:c r="D31" s="9" t="str">
        <x:v>Form</x:v>
      </x:c>
      <x:c r="E31" s="9" t="str">
        <x:v>Pro with optional Con clarification</x:v>
      </x:c>
      <x:c r="F31" s="9" t="str">
        <x:v>Independent first attempt; approved accommodations</x:v>
      </x:c>
      <x:c r="G31" s="9" t="str">
        <x:v>10 local diagnostic points; report skill feedback</x:v>
      </x:c>
      <x:c r="H31" s="9" t="str">
        <x:v>Diagnostic only</x:v>
      </x:c>
      <x:c r="I31" s="9" t="str">
        <x:v>Two delayed items; two mechanism items; one unfamiliar transfer explanation</x:v>
      </x:c>
      <x:c r="J31" s="9" t="str">
        <x:v>ds-u02-004; ds-u05-004; ds-u05-005; ds-plan-contexts; ds-plan-evaluation</x:v>
      </x:c>
      <x:c r="K31" s="9" t="str">
        <x:v>U7-DS-U02-004-Form-Pro | Infrastructure, environment and inequality: mechanism and retriev</x:v>
      </x:c>
    </x:row>
    <x:row r="32" ht="34" customHeight="1">
      <x:c r="A32" s="10" t="str">
        <x:v>ibds-26-s07-transfer</x:v>
      </x:c>
      <x:c r="B32" s="10" t="n">
        <x:v>14</x:v>
      </x:c>
      <x:c r="C32" s="10" t="str">
        <x:v>Judge a proposed rural data centre</x:v>
      </x:c>
      <x:c r="D32" s="10" t="str">
        <x:v>Sub</x:v>
      </x:c>
      <x:c r="E32" s="10" t="str">
        <x:v>Pro with optional Con clarification</x:v>
      </x:c>
      <x:c r="F32" s="10" t="str">
        <x:v>Independent first attempt; approved accommodations</x:v>
      </x:c>
      <x:c r="G32" s="10" t="str">
        <x:v>Official matching task criteria/markscheme for an exam-style section; local analytic rubric for a lab</x:v>
      </x:c>
      <x:c r="H32" s="10" t="str">
        <x:v>Diagnostic only</x:v>
      </x:c>
      <x:c r="I32" s="10" t="str">
        <x:v>What evidence would overturn your preferred trade-off?</x:v>
      </x:c>
      <x:c r="J32" s="10" t="str">
        <x:v>ds-u02-004; ds-u05-004; ds-u05-005; ds-plan-contexts; ds-plan-evaluation</x:v>
      </x:c>
      <x:c r="K32" s="10" t="str">
        <x:v>U7-DS-U02-004-Sub-Pro | Judge a proposed rural data centre</x:v>
      </x:c>
    </x:row>
    <x:row r="33" ht="34" customHeight="1">
      <x:c r="A33" s="9" t="str">
        <x:v>ibds-26-s08-weekly-15</x:v>
      </x:c>
      <x:c r="B33" s="9" t="n">
        <x:v>15</x:v>
      </x:c>
      <x:c r="C33" s="9" t="str">
        <x:v>Week 15 practice and process log</x:v>
      </x:c>
      <x:c r="D33" s="9" t="str">
        <x:v>Form</x:v>
      </x:c>
      <x:c r="E33" s="9" t="str">
        <x:v>Pro / Obs / Con as observed</x:v>
      </x:c>
      <x:c r="F33" s="9" t="str">
        <x:v>Supported; assistance declared</x:v>
      </x:c>
      <x:c r="G33" s="9" t="str">
        <x:v>Collected Only; brief next-step feedback</x:v>
      </x:c>
      <x:c r="H33" s="9" t="str">
        <x:v>Excluded</x:v>
      </x:c>
      <x:c r="I33" s="9" t="str">
        <x:v>Daily task checklist, one annotated artifact and brief revision note</x:v>
      </x:c>
      <x:c r="J33" s="9" t="str">
        <x:v>ds-plan-inquiry; ds-u12-003; ds-plan-communication</x:v>
      </x:c>
      <x:c r="K33" s="9" t="str">
        <x:v>U8-DS-PLAN-INQUIRY-Form-Pro | W15 Practice log</x:v>
      </x:c>
    </x:row>
    <x:row r="34" ht="34" customHeight="1">
      <x:c r="A34" s="10" t="str">
        <x:v>ibds-26-s08-weekly-16</x:v>
      </x:c>
      <x:c r="B34" s="10" t="n">
        <x:v>16</x:v>
      </x:c>
      <x:c r="C34" s="10" t="str">
        <x:v>Week 16 practice and process log</x:v>
      </x:c>
      <x:c r="D34" s="10" t="str">
        <x:v>Form</x:v>
      </x:c>
      <x:c r="E34" s="10" t="str">
        <x:v>Pro / Obs / Con as observed</x:v>
      </x:c>
      <x:c r="F34" s="10" t="str">
        <x:v>Supported; assistance declared</x:v>
      </x:c>
      <x:c r="G34" s="10" t="str">
        <x:v>Collected Only; brief next-step feedback</x:v>
      </x:c>
      <x:c r="H34" s="10" t="str">
        <x:v>Excluded</x:v>
      </x:c>
      <x:c r="I34" s="10" t="str">
        <x:v>Daily task checklist, one annotated artifact and brief revision note</x:v>
      </x:c>
      <x:c r="J34" s="10" t="str">
        <x:v>ds-plan-inquiry; ds-u12-003; ds-plan-communication</x:v>
      </x:c>
      <x:c r="K34" s="10" t="str">
        <x:v>U8-DS-PLAN-INQUIRY-Form-Pro | W16 Practice log</x:v>
      </x:c>
    </x:row>
    <x:row r="35" ht="34" customHeight="1">
      <x:c r="A35" s="9" t="str">
        <x:v>ibds-26-s08-quiz</x:v>
      </x:c>
      <x:c r="B35" s="9" t="n">
        <x:v>15</x:v>
      </x:c>
      <x:c r="C35" s="9" t="str">
        <x:v>Inquiry feasibility and communication: mechanism and retrieval quiz</x:v>
      </x:c>
      <x:c r="D35" s="9" t="str">
        <x:v>Form</x:v>
      </x:c>
      <x:c r="E35" s="9" t="str">
        <x:v>Pro with optional Con clarification</x:v>
      </x:c>
      <x:c r="F35" s="9" t="str">
        <x:v>Independent first attempt; approved accommodations</x:v>
      </x:c>
      <x:c r="G35" s="9" t="str">
        <x:v>10 local diagnostic points; report skill feedback</x:v>
      </x:c>
      <x:c r="H35" s="9" t="str">
        <x:v>Diagnostic only</x:v>
      </x:c>
      <x:c r="I35" s="9" t="str">
        <x:v>Two delayed items; two mechanism items; one unfamiliar transfer explanation</x:v>
      </x:c>
      <x:c r="J35" s="9" t="str">
        <x:v>ds-plan-inquiry; ds-u12-003; ds-plan-communication</x:v>
      </x:c>
      <x:c r="K35" s="9" t="str">
        <x:v>U8-DS-PLAN-INQUIRY-Form-Pro | Inquiry feasibility and communication: mechanism and retrieval qu</x:v>
      </x:c>
    </x:row>
    <x:row r="36" ht="34" customHeight="1">
      <x:c r="A36" s="10" t="str">
        <x:v>ibds-26-s08-transfer</x:v>
      </x:c>
      <x:c r="B36" s="10" t="n">
        <x:v>16</x:v>
      </x:c>
      <x:c r="C36" s="10" t="str">
        <x:v>Defend why one question is feasible and another is not</x:v>
      </x:c>
      <x:c r="D36" s="10" t="str">
        <x:v>Sub</x:v>
      </x:c>
      <x:c r="E36" s="10" t="str">
        <x:v>Pro with optional Con clarification</x:v>
      </x:c>
      <x:c r="F36" s="10" t="str">
        <x:v>Independent first attempt; approved accommodations</x:v>
      </x:c>
      <x:c r="G36" s="10" t="str">
        <x:v>Official matching task criteria/markscheme for an exam-style section; local analytic rubric for a lab</x:v>
      </x:c>
      <x:c r="H36" s="10" t="str">
        <x:v>Diagnostic only</x:v>
      </x:c>
      <x:c r="I36" s="10" t="str">
        <x:v>Which source could challenge your emerging answer?</x:v>
      </x:c>
      <x:c r="J36" s="10" t="str">
        <x:v>ds-plan-inquiry; ds-u12-003; ds-plan-communication</x:v>
      </x:c>
      <x:c r="K36" s="10" t="str">
        <x:v>U8-DS-PLAN-INQUIRY-Sub-Pro | Defend why one question is feasible and another is not</x:v>
      </x:c>
    </x:row>
    <x:row r="37" ht="34" customHeight="1">
      <x:c r="A37" s="9" t="str">
        <x:v>ibds-26-s09-weekly-17</x:v>
      </x:c>
      <x:c r="B37" s="9" t="n">
        <x:v>17</x:v>
      </x:c>
      <x:c r="C37" s="9" t="str">
        <x:v>Week 17 practice and process log</x:v>
      </x:c>
      <x:c r="D37" s="9" t="str">
        <x:v>Form</x:v>
      </x:c>
      <x:c r="E37" s="9" t="str">
        <x:v>Pro / Obs / Con as observed</x:v>
      </x:c>
      <x:c r="F37" s="9" t="str">
        <x:v>Supported; assistance declared</x:v>
      </x:c>
      <x:c r="G37" s="9" t="str">
        <x:v>Collected Only; brief next-step feedback</x:v>
      </x:c>
      <x:c r="H37" s="9" t="str">
        <x:v>Excluded</x:v>
      </x:c>
      <x:c r="I37" s="9" t="str">
        <x:v>Daily task checklist, one annotated artifact and brief revision note</x:v>
      </x:c>
      <x:c r="J37" s="9" t="str">
        <x:v>ds-plan-evaluation; ds-plan-synthesis; ds-plan-contexts</x:v>
      </x:c>
      <x:c r="K37" s="9" t="str">
        <x:v>U9-DS-PLAN-EVALUATION-Form-Pro | W17 Practice log</x:v>
      </x:c>
    </x:row>
    <x:row r="38" ht="34" customHeight="1">
      <x:c r="A38" s="10" t="str">
        <x:v>ibds-26-s09-weekly-18</x:v>
      </x:c>
      <x:c r="B38" s="10" t="n">
        <x:v>18</x:v>
      </x:c>
      <x:c r="C38" s="10" t="str">
        <x:v>Week 18 practice and process log</x:v>
      </x:c>
      <x:c r="D38" s="10" t="str">
        <x:v>Form</x:v>
      </x:c>
      <x:c r="E38" s="10" t="str">
        <x:v>Pro / Obs / Con as observed</x:v>
      </x:c>
      <x:c r="F38" s="10" t="str">
        <x:v>Supported; assistance declared</x:v>
      </x:c>
      <x:c r="G38" s="10" t="str">
        <x:v>Collected Only; brief next-step feedback</x:v>
      </x:c>
      <x:c r="H38" s="10" t="str">
        <x:v>Excluded</x:v>
      </x:c>
      <x:c r="I38" s="10" t="str">
        <x:v>Daily task checklist, one annotated artifact and brief revision note</x:v>
      </x:c>
      <x:c r="J38" s="10" t="str">
        <x:v>ds-plan-evaluation; ds-plan-synthesis; ds-plan-contexts</x:v>
      </x:c>
      <x:c r="K38" s="10" t="str">
        <x:v>U9-DS-PLAN-EVALUATION-Form-Pro | W18 Practice log</x:v>
      </x:c>
    </x:row>
    <x:row r="39" ht="34" customHeight="1">
      <x:c r="A39" s="9" t="str">
        <x:v>ibds-26-s09-quiz</x:v>
      </x:c>
      <x:c r="B39" s="9" t="n">
        <x:v>17</x:v>
      </x:c>
      <x:c r="C39" s="9" t="str">
        <x:v>Semester synthesis and diagnostic repair: mechanism and retrieval quiz</x:v>
      </x:c>
      <x:c r="D39" s="9" t="str">
        <x:v>Form</x:v>
      </x:c>
      <x:c r="E39" s="9" t="str">
        <x:v>Pro with optional Con clarification</x:v>
      </x:c>
      <x:c r="F39" s="9" t="str">
        <x:v>Independent first attempt; approved accommodations</x:v>
      </x:c>
      <x:c r="G39" s="9" t="str">
        <x:v>10 local diagnostic points; report skill feedback</x:v>
      </x:c>
      <x:c r="H39" s="9" t="str">
        <x:v>Diagnostic only</x:v>
      </x:c>
      <x:c r="I39" s="9" t="str">
        <x:v>Two delayed items; two mechanism items; one unfamiliar transfer explanation</x:v>
      </x:c>
      <x:c r="J39" s="9" t="str">
        <x:v>ds-plan-evaluation; ds-plan-synthesis; ds-plan-contexts</x:v>
      </x:c>
      <x:c r="K39" s="9" t="str">
        <x:v>U9-DS-PLAN-EVALUATION-Form-Pro | Semester synthesis and diagnostic repair: mechanism and retrieval</x:v>
      </x:c>
    </x:row>
    <x:row r="40" ht="34" customHeight="1">
      <x:c r="A40" s="10" t="str">
        <x:v>ibds-26-s09-transfer</x:v>
      </x:c>
      <x:c r="B40" s="10" t="n">
        <x:v>18</x:v>
      </x:c>
      <x:c r="C40" s="10" t="str">
        <x:v>Complete P1 sections and a P2 thematic response independently</x:v>
      </x:c>
      <x:c r="D40" s="10" t="str">
        <x:v>Sub</x:v>
      </x:c>
      <x:c r="E40" s="10" t="str">
        <x:v>Pro with optional Con clarification</x:v>
      </x:c>
      <x:c r="F40" s="10" t="str">
        <x:v>Independent first attempt; approved accommodations</x:v>
      </x:c>
      <x:c r="G40" s="10" t="str">
        <x:v>Official matching task criteria/markscheme for an exam-style section; local analytic rubric for a lab</x:v>
      </x:c>
      <x:c r="H40" s="10" t="str">
        <x:v>Diagnostic only</x:v>
      </x:c>
      <x:c r="I40" s="10" t="str">
        <x:v>Which weakness costs you marks across different tasks?</x:v>
      </x:c>
      <x:c r="J40" s="10" t="str">
        <x:v>ds-plan-evaluation; ds-plan-synthesis; ds-plan-contexts</x:v>
      </x:c>
      <x:c r="K40" s="10" t="str">
        <x:v>U9-DS-PLAN-EVALUATION-Sub-Pro | Complete P1 sections and a P2 thematic response independently</x:v>
      </x:c>
    </x:row>
    <x:row r="41" ht="34" customHeight="1">
      <x:c r="A41" s="9" t="str">
        <x:v>ibds-26-s10-weekly-19</x:v>
      </x:c>
      <x:c r="B41" s="9" t="n">
        <x:v>19</x:v>
      </x:c>
      <x:c r="C41" s="9" t="str">
        <x:v>Week 19 practice and process log</x:v>
      </x:c>
      <x:c r="D41" s="9" t="str">
        <x:v>Form</x:v>
      </x:c>
      <x:c r="E41" s="9" t="str">
        <x:v>Pro / Obs / Con as observed</x:v>
      </x:c>
      <x:c r="F41" s="9" t="str">
        <x:v>Supported; assistance declared</x:v>
      </x:c>
      <x:c r="G41" s="9" t="str">
        <x:v>Collected Only; brief next-step feedback</x:v>
      </x:c>
      <x:c r="H41" s="9" t="str">
        <x:v>Excluded</x:v>
      </x:c>
      <x:c r="I41" s="9" t="str">
        <x:v>Daily task checklist, one annotated artifact and brief revision note</x:v>
      </x:c>
      <x:c r="J41" s="9" t="str">
        <x:v>ds-plan-contexts; ds-plan-synthesis; ds-plan-evaluation</x:v>
      </x:c>
      <x:c r="K41" s="9" t="str">
        <x:v>U10-DS-PLAN-CONTEXTS-Form-Pro | W19 Practice log</x:v>
      </x:c>
    </x:row>
    <x:row r="42" ht="34" customHeight="1">
      <x:c r="A42" s="10" t="str">
        <x:v>ibds-26-s10-weekly-20</x:v>
      </x:c>
      <x:c r="B42" s="10" t="n">
        <x:v>20</x:v>
      </x:c>
      <x:c r="C42" s="10" t="str">
        <x:v>Week 20 practice and process log</x:v>
      </x:c>
      <x:c r="D42" s="10" t="str">
        <x:v>Form</x:v>
      </x:c>
      <x:c r="E42" s="10" t="str">
        <x:v>Pro / Obs / Con as observed</x:v>
      </x:c>
      <x:c r="F42" s="10" t="str">
        <x:v>Supported; assistance declared</x:v>
      </x:c>
      <x:c r="G42" s="10" t="str">
        <x:v>Collected Only; brief next-step feedback</x:v>
      </x:c>
      <x:c r="H42" s="10" t="str">
        <x:v>Excluded</x:v>
      </x:c>
      <x:c r="I42" s="10" t="str">
        <x:v>Daily task checklist, one annotated artifact and brief revision note</x:v>
      </x:c>
      <x:c r="J42" s="10" t="str">
        <x:v>ds-plan-contexts; ds-plan-synthesis; ds-plan-evaluation</x:v>
      </x:c>
      <x:c r="K42" s="10" t="str">
        <x:v>U10-DS-PLAN-CONTEXTS-Form-Pro | W20 Practice log</x:v>
      </x:c>
    </x:row>
    <x:row r="43" ht="34" customHeight="1">
      <x:c r="A43" s="9" t="str">
        <x:v>ibds-26-s10-quiz</x:v>
      </x:c>
      <x:c r="B43" s="9" t="n">
        <x:v>19</x:v>
      </x:c>
      <x:c r="C43" s="9" t="str">
        <x:v>Unfamiliar cases and source synthesis: mechanism and retrieval quiz</x:v>
      </x:c>
      <x:c r="D43" s="9" t="str">
        <x:v>Form</x:v>
      </x:c>
      <x:c r="E43" s="9" t="str">
        <x:v>Pro with optional Con clarification</x:v>
      </x:c>
      <x:c r="F43" s="9" t="str">
        <x:v>Independent first attempt; approved accommodations</x:v>
      </x:c>
      <x:c r="G43" s="9" t="str">
        <x:v>10 local diagnostic points; report skill feedback</x:v>
      </x:c>
      <x:c r="H43" s="9" t="str">
        <x:v>Diagnostic only</x:v>
      </x:c>
      <x:c r="I43" s="9" t="str">
        <x:v>Two delayed items; two mechanism items; one unfamiliar transfer explanation</x:v>
      </x:c>
      <x:c r="J43" s="9" t="str">
        <x:v>ds-plan-contexts; ds-plan-synthesis; ds-plan-evaluation</x:v>
      </x:c>
      <x:c r="K43" s="9" t="str">
        <x:v>U10-DS-PLAN-CONTEXTS-Form-Pro | Unfamiliar cases and source synthesis: mechanism and retrieval qu</x:v>
      </x:c>
    </x:row>
    <x:row r="44" ht="34" customHeight="1">
      <x:c r="A44" s="10" t="str">
        <x:v>ibds-26-s10-transfer</x:v>
      </x:c>
      <x:c r="B44" s="10" t="n">
        <x:v>20</x:v>
      </x:c>
      <x:c r="C44" s="10" t="str">
        <x:v>Two timed sections with changed stakeholders and constraints</x:v>
      </x:c>
      <x:c r="D44" s="10" t="str">
        <x:v>Sub</x:v>
      </x:c>
      <x:c r="E44" s="10" t="str">
        <x:v>Pro with optional Con clarification</x:v>
      </x:c>
      <x:c r="F44" s="10" t="str">
        <x:v>Independent first attempt; approved accommodations</x:v>
      </x:c>
      <x:c r="G44" s="10" t="str">
        <x:v>Official matching task criteria/markscheme for an exam-style section; local analytic rubric for a lab</x:v>
      </x:c>
      <x:c r="H44" s="10" t="str">
        <x:v>Diagnostic only</x:v>
      </x:c>
      <x:c r="I44" s="10" t="str">
        <x:v>Why is your old example relevant here?</x:v>
      </x:c>
      <x:c r="J44" s="10" t="str">
        <x:v>ds-plan-contexts; ds-plan-synthesis; ds-plan-evaluation</x:v>
      </x:c>
      <x:c r="K44" s="10" t="str">
        <x:v>U10-DS-PLAN-CONTEXTS-Sub-Pro | Two timed sections with changed stakeholders and constraints</x:v>
      </x:c>
    </x:row>
    <x:row r="45" ht="34" customHeight="1">
      <x:c r="A45" s="9" t="str">
        <x:v>ibds-26-s11-weekly-21</x:v>
      </x:c>
      <x:c r="B45" s="9" t="n">
        <x:v>21</x:v>
      </x:c>
      <x:c r="C45" s="9" t="str">
        <x:v>Week 21 practice and process log</x:v>
      </x:c>
      <x:c r="D45" s="9" t="str">
        <x:v>Form</x:v>
      </x:c>
      <x:c r="E45" s="9" t="str">
        <x:v>Pro / Obs / Con as observed</x:v>
      </x:c>
      <x:c r="F45" s="9" t="str">
        <x:v>Supported; assistance declared</x:v>
      </x:c>
      <x:c r="G45" s="9" t="str">
        <x:v>Collected Only; brief next-step feedback</x:v>
      </x:c>
      <x:c r="H45" s="9" t="str">
        <x:v>Excluded</x:v>
      </x:c>
      <x:c r="I45" s="9" t="str">
        <x:v>Daily task checklist, one annotated artifact and brief revision note</x:v>
      </x:c>
      <x:c r="J45" s="9" t="str">
        <x:v>ds-plan-inquiry; ds-u12-003; ds-plan-evaluation</x:v>
      </x:c>
      <x:c r="K45" s="9" t="str">
        <x:v>U11-DS-PLAN-INQUIRY-Form-Pro | W21 Practice log</x:v>
      </x:c>
    </x:row>
    <x:row r="46" ht="34" customHeight="1">
      <x:c r="A46" s="10" t="str">
        <x:v>ibds-26-s11-weekly-22</x:v>
      </x:c>
      <x:c r="B46" s="10" t="n">
        <x:v>22</x:v>
      </x:c>
      <x:c r="C46" s="10" t="str">
        <x:v>Week 22 practice and process log</x:v>
      </x:c>
      <x:c r="D46" s="10" t="str">
        <x:v>Form</x:v>
      </x:c>
      <x:c r="E46" s="10" t="str">
        <x:v>Pro / Obs / Con as observed</x:v>
      </x:c>
      <x:c r="F46" s="10" t="str">
        <x:v>Supported; assistance declared</x:v>
      </x:c>
      <x:c r="G46" s="10" t="str">
        <x:v>Collected Only; brief next-step feedback</x:v>
      </x:c>
      <x:c r="H46" s="10" t="str">
        <x:v>Excluded</x:v>
      </x:c>
      <x:c r="I46" s="10" t="str">
        <x:v>Daily task checklist, one annotated artifact and brief revision note</x:v>
      </x:c>
      <x:c r="J46" s="10" t="str">
        <x:v>ds-plan-inquiry; ds-u12-003; ds-plan-evaluation</x:v>
      </x:c>
      <x:c r="K46" s="10" t="str">
        <x:v>U11-DS-PLAN-INQUIRY-Form-Pro | W22 Practice log</x:v>
      </x:c>
    </x:row>
    <x:row r="47" ht="34" customHeight="1">
      <x:c r="A47" s="9" t="str">
        <x:v>ibds-26-s11-ia-checkpoint</x:v>
      </x:c>
      <x:c r="B47" s="9" t="n">
        <x:v>22</x:v>
      </x:c>
      <x:c r="C47" s="9" t="str">
        <x:v>IA evidence base and analysis outline</x:v>
      </x:c>
      <x:c r="D47" s="9" t="str">
        <x:v>Form</x:v>
      </x:c>
      <x:c r="E47" s="9" t="str">
        <x:v>Pro + Con; process Obs</x:v>
      </x:c>
      <x:c r="F47" s="9" t="str">
        <x:v>Authentic individual IA; current IB feedback rules</x:v>
      </x:c>
      <x:c r="G47" s="9" t="str">
        <x:v>Criterion feedback only</x:v>
      </x:c>
      <x:c r="H47" s="9" t="str">
        <x:v>Excluded drafts</x:v>
      </x:c>
      <x:c r="I47" s="9" t="str">
        <x:v>Criterion-linked artifact and teacher record; do not average checkpoints</x:v>
      </x:c>
      <x:c r="J47" s="9" t="str">
        <x:v>ds-plan-inquiry; ds-u12-003; ds-plan-evaluation</x:v>
      </x:c>
      <x:c r="K47" s="9" t="str">
        <x:v>U11-DS-IA-Form-Pro | IA checkpoint</x:v>
      </x:c>
    </x:row>
    <x:row r="48" ht="34" customHeight="1">
      <x:c r="A48" s="10" t="str">
        <x:v>ibds-26-s12-weekly-23</x:v>
      </x:c>
      <x:c r="B48" s="10" t="n">
        <x:v>23</x:v>
      </x:c>
      <x:c r="C48" s="10" t="str">
        <x:v>Week 23 practice and process log</x:v>
      </x:c>
      <x:c r="D48" s="10" t="str">
        <x:v>Form</x:v>
      </x:c>
      <x:c r="E48" s="10" t="str">
        <x:v>Pro / Obs / Con as observed</x:v>
      </x:c>
      <x:c r="F48" s="10" t="str">
        <x:v>Supported; assistance declared</x:v>
      </x:c>
      <x:c r="G48" s="10" t="str">
        <x:v>Collected Only; brief next-step feedback</x:v>
      </x:c>
      <x:c r="H48" s="10" t="str">
        <x:v>Excluded</x:v>
      </x:c>
      <x:c r="I48" s="10" t="str">
        <x:v>Daily task checklist, one annotated artifact and brief revision note</x:v>
      </x:c>
      <x:c r="J48" s="10" t="str">
        <x:v>ds-plan-communication; ds-plan-evaluation; ds-plan-contexts</x:v>
      </x:c>
      <x:c r="K48" s="10" t="str">
        <x:v>U12-DS-PLAN-COMMUNICATION-Form-Pro | W23 Practice log</x:v>
      </x:c>
    </x:row>
    <x:row r="49" ht="34" customHeight="1">
      <x:c r="A49" s="9" t="str">
        <x:v>ibds-26-s12-weekly-24</x:v>
      </x:c>
      <x:c r="B49" s="9" t="n">
        <x:v>24</x:v>
      </x:c>
      <x:c r="C49" s="9" t="str">
        <x:v>Week 24 practice and process log</x:v>
      </x:c>
      <x:c r="D49" s="9" t="str">
        <x:v>Form</x:v>
      </x:c>
      <x:c r="E49" s="9" t="str">
        <x:v>Pro / Obs / Con as observed</x:v>
      </x:c>
      <x:c r="F49" s="9" t="str">
        <x:v>Supported; assistance declared</x:v>
      </x:c>
      <x:c r="G49" s="9" t="str">
        <x:v>Collected Only; brief next-step feedback</x:v>
      </x:c>
      <x:c r="H49" s="9" t="str">
        <x:v>Excluded</x:v>
      </x:c>
      <x:c r="I49" s="9" t="str">
        <x:v>Daily task checklist, one annotated artifact and brief revision note</x:v>
      </x:c>
      <x:c r="J49" s="9" t="str">
        <x:v>ds-plan-communication; ds-plan-evaluation; ds-plan-contexts</x:v>
      </x:c>
      <x:c r="K49" s="9" t="str">
        <x:v>U12-DS-PLAN-COMMUNICATION-Form-Pro | W24 Practice log</x:v>
      </x:c>
    </x:row>
    <x:row r="50" ht="34" customHeight="1">
      <x:c r="A50" s="10" t="str">
        <x:v>ibds-26-s12-ia-checkpoint</x:v>
      </x:c>
      <x:c r="B50" s="10" t="n">
        <x:v>24</x:v>
      </x:c>
      <x:c r="C50" s="10" t="str">
        <x:v>IA draft and permitted feedback</x:v>
      </x:c>
      <x:c r="D50" s="10" t="str">
        <x:v>Form</x:v>
      </x:c>
      <x:c r="E50" s="10" t="str">
        <x:v>Pro + Con; process Obs</x:v>
      </x:c>
      <x:c r="F50" s="10" t="str">
        <x:v>Authentic individual IA; current IB feedback rules</x:v>
      </x:c>
      <x:c r="G50" s="10" t="str">
        <x:v>Criterion feedback only</x:v>
      </x:c>
      <x:c r="H50" s="10" t="str">
        <x:v>Excluded drafts</x:v>
      </x:c>
      <x:c r="I50" s="10" t="str">
        <x:v>Criterion-linked artifact and teacher record; do not average checkpoints</x:v>
      </x:c>
      <x:c r="J50" s="10" t="str">
        <x:v>ds-plan-communication; ds-plan-evaluation; ds-plan-contexts</x:v>
      </x:c>
      <x:c r="K50" s="10" t="str">
        <x:v>U12-DS-IA-Form-Pro | IA checkpoint</x:v>
      </x:c>
    </x:row>
    <x:row r="51" ht="34" customHeight="1">
      <x:c r="A51" s="9" t="str">
        <x:v>ibds-26-s13-weekly-25</x:v>
      </x:c>
      <x:c r="B51" s="9" t="n">
        <x:v>25</x:v>
      </x:c>
      <x:c r="C51" s="9" t="str">
        <x:v>Week 25 practice and process log</x:v>
      </x:c>
      <x:c r="D51" s="9" t="str">
        <x:v>Form</x:v>
      </x:c>
      <x:c r="E51" s="9" t="str">
        <x:v>Pro / Obs / Con as observed</x:v>
      </x:c>
      <x:c r="F51" s="9" t="str">
        <x:v>Supported; assistance declared</x:v>
      </x:c>
      <x:c r="G51" s="9" t="str">
        <x:v>Collected Only; brief next-step feedback</x:v>
      </x:c>
      <x:c r="H51" s="9" t="str">
        <x:v>Excluded</x:v>
      </x:c>
      <x:c r="I51" s="9" t="str">
        <x:v>Daily task checklist, one annotated artifact and brief revision note</x:v>
      </x:c>
      <x:c r="J51" s="9" t="str">
        <x:v>ds-plan-communication; ds-plan-evaluation; ds-plan-synthesis</x:v>
      </x:c>
      <x:c r="K51" s="9" t="str">
        <x:v>U13-DS-PLAN-COMMUNICATION-Form-Pro | W25 Practice log</x:v>
      </x:c>
    </x:row>
    <x:row r="52" ht="34" customHeight="1">
      <x:c r="A52" s="10" t="str">
        <x:v>ibds-26-s13-weekly-26</x:v>
      </x:c>
      <x:c r="B52" s="10" t="n">
        <x:v>26</x:v>
      </x:c>
      <x:c r="C52" s="10" t="str">
        <x:v>Week 26 practice and process log</x:v>
      </x:c>
      <x:c r="D52" s="10" t="str">
        <x:v>Form</x:v>
      </x:c>
      <x:c r="E52" s="10" t="str">
        <x:v>Pro / Obs / Con as observed</x:v>
      </x:c>
      <x:c r="F52" s="10" t="str">
        <x:v>Supported; assistance declared</x:v>
      </x:c>
      <x:c r="G52" s="10" t="str">
        <x:v>Collected Only; brief next-step feedback</x:v>
      </x:c>
      <x:c r="H52" s="10" t="str">
        <x:v>Excluded</x:v>
      </x:c>
      <x:c r="I52" s="10" t="str">
        <x:v>Daily task checklist, one annotated artifact and brief revision note</x:v>
      </x:c>
      <x:c r="J52" s="10" t="str">
        <x:v>ds-plan-communication; ds-plan-evaluation; ds-plan-synthesis</x:v>
      </x:c>
      <x:c r="K52" s="10" t="str">
        <x:v>U13-DS-PLAN-COMMUNICATION-Form-Pro | W26 Practice log</x:v>
      </x:c>
    </x:row>
    <x:row r="53" ht="34" customHeight="1">
      <x:c r="A53" s="9" t="str">
        <x:v>ibds-26-s13-ia-checkpoint</x:v>
      </x:c>
      <x:c r="B53" s="9" t="n">
        <x:v>26</x:v>
      </x:c>
      <x:c r="C53" s="9" t="str">
        <x:v>IA final package and authenticity</x:v>
      </x:c>
      <x:c r="D53" s="9" t="str">
        <x:v>Sub</x:v>
      </x:c>
      <x:c r="E53" s="9" t="str">
        <x:v>Pro + Con; process Obs</x:v>
      </x:c>
      <x:c r="F53" s="9" t="str">
        <x:v>Authentic individual IA; current IB feedback rules</x:v>
      </x:c>
      <x:c r="G53" s="9" t="str">
        <x:v>Current official IA rubric; total /24</x:v>
      </x:c>
      <x:c r="H53" s="9" t="str">
        <x:v>IA final candidate, 24 marks</x:v>
      </x:c>
      <x:c r="I53" s="9" t="str">
        <x:v>Criterion-linked artifact and teacher record; do not average checkpoints</x:v>
      </x:c>
      <x:c r="J53" s="9" t="str">
        <x:v>ds-plan-communication; ds-plan-evaluation; ds-plan-synthesis</x:v>
      </x:c>
      <x:c r="K53" s="9" t="str">
        <x:v>U13-DS-IA-Sub-Pro | IA checkpoint</x:v>
      </x:c>
    </x:row>
    <x:row r="54" ht="34" customHeight="1">
      <x:c r="A54" s="10" t="str">
        <x:v>ibds-26-s14-weekly-27</x:v>
      </x:c>
      <x:c r="B54" s="10" t="n">
        <x:v>27</x:v>
      </x:c>
      <x:c r="C54" s="10" t="str">
        <x:v>Week 27 practice and process log</x:v>
      </x:c>
      <x:c r="D54" s="10" t="str">
        <x:v>Form</x:v>
      </x:c>
      <x:c r="E54" s="10" t="str">
        <x:v>Pro / Obs / Con as observed</x:v>
      </x:c>
      <x:c r="F54" s="10" t="str">
        <x:v>Supported; assistance declared</x:v>
      </x:c>
      <x:c r="G54" s="10" t="str">
        <x:v>Collected Only; brief next-step feedback</x:v>
      </x:c>
      <x:c r="H54" s="10" t="str">
        <x:v>Excluded</x:v>
      </x:c>
      <x:c r="I54" s="10" t="str">
        <x:v>Daily task checklist, one annotated artifact and brief revision note</x:v>
      </x:c>
      <x:c r="J54" s="10" t="str">
        <x:v>ds-plan-evaluation; ds-plan-contexts</x:v>
      </x:c>
      <x:c r="K54" s="10" t="str">
        <x:v>U14-DS-PLAN-EVALUATION-Form-Pro | W27 Practice log</x:v>
      </x:c>
    </x:row>
    <x:row r="55" ht="34" customHeight="1">
      <x:c r="A55" s="9" t="str">
        <x:v>ibds-26-s14-weekly-28</x:v>
      </x:c>
      <x:c r="B55" s="9" t="n">
        <x:v>28</x:v>
      </x:c>
      <x:c r="C55" s="9" t="str">
        <x:v>Week 28 practice and process log</x:v>
      </x:c>
      <x:c r="D55" s="9" t="str">
        <x:v>Form</x:v>
      </x:c>
      <x:c r="E55" s="9" t="str">
        <x:v>Pro / Obs / Con as observed</x:v>
      </x:c>
      <x:c r="F55" s="9" t="str">
        <x:v>Supported; assistance declared</x:v>
      </x:c>
      <x:c r="G55" s="9" t="str">
        <x:v>Collected Only; brief next-step feedback</x:v>
      </x:c>
      <x:c r="H55" s="9" t="str">
        <x:v>Excluded</x:v>
      </x:c>
      <x:c r="I55" s="9" t="str">
        <x:v>Daily task checklist, one annotated artifact and brief revision note</x:v>
      </x:c>
      <x:c r="J55" s="9" t="str">
        <x:v>ds-plan-evaluation; ds-plan-contexts</x:v>
      </x:c>
      <x:c r="K55" s="9" t="str">
        <x:v>U14-DS-PLAN-EVALUATION-Form-Pro | W28 Practice log</x:v>
      </x:c>
    </x:row>
    <x:row r="56" ht="34" customHeight="1">
      <x:c r="A56" s="10" t="str">
        <x:v>ibds-26-s14-quiz</x:v>
      </x:c>
      <x:c r="B56" s="10" t="n">
        <x:v>27</x:v>
      </x:c>
      <x:c r="C56" s="10" t="str">
        <x:v>Paper 1 performance and Mock A: mechanism and retrieval quiz</x:v>
      </x:c>
      <x:c r="D56" s="10" t="str">
        <x:v>Form</x:v>
      </x:c>
      <x:c r="E56" s="10" t="str">
        <x:v>Pro with optional Con clarification</x:v>
      </x:c>
      <x:c r="F56" s="10" t="str">
        <x:v>Independent first attempt; approved accommodations</x:v>
      </x:c>
      <x:c r="G56" s="10" t="str">
        <x:v>10 local diagnostic points; report skill feedback</x:v>
      </x:c>
      <x:c r="H56" s="10" t="str">
        <x:v>Diagnostic only</x:v>
      </x:c>
      <x:c r="I56" s="10" t="str">
        <x:v>Two delayed items; two mechanism items; one unfamiliar transfer explanation</x:v>
      </x:c>
      <x:c r="J56" s="10" t="str">
        <x:v>ds-plan-evaluation; ds-plan-contexts</x:v>
      </x:c>
      <x:c r="K56" s="10" t="str">
        <x:v>U14-DS-PLAN-EVALUATION-Form-Pro | Paper 1 performance and Mock A: mechanism and retrieval quiz</x:v>
      </x:c>
    </x:row>
    <x:row r="57" ht="34" customHeight="1">
      <x:c r="A57" s="9" t="str">
        <x:v>ibds-26-s14-transfer</x:v>
      </x:c>
      <x:c r="B57" s="9" t="n">
        <x:v>28</x:v>
      </x:c>
      <x:c r="C57" s="9" t="str">
        <x:v>Full P1 Mock A; parallel short transfer after feedback</x:v>
      </x:c>
      <x:c r="D57" s="9" t="str">
        <x:v>Sub</x:v>
      </x:c>
      <x:c r="E57" s="9" t="str">
        <x:v>Pro with optional Con clarification</x:v>
      </x:c>
      <x:c r="F57" s="9" t="str">
        <x:v>Independent first attempt; approved accommodations</x:v>
      </x:c>
      <x:c r="G57" s="9" t="str">
        <x:v>Official matching task criteria/markscheme for an exam-style section; local analytic rubric for a lab</x:v>
      </x:c>
      <x:c r="H57" s="9" t="str">
        <x:v>Diagnostic only</x:v>
      </x:c>
      <x:c r="I57" s="9" t="str">
        <x:v>Which exact move would improve this response?</x:v>
      </x:c>
      <x:c r="J57" s="9" t="str">
        <x:v>ds-plan-evaluation; ds-plan-contexts</x:v>
      </x:c>
      <x:c r="K57" s="9" t="str">
        <x:v>U14-DS-PLAN-EVALUATION-Sub-Pro | Full P1 Mock A; parallel short transfer after feedback</x:v>
      </x:c>
    </x:row>
    <x:row r="58" ht="34" customHeight="1">
      <x:c r="A58" s="10" t="str">
        <x:v>ibds-26-s14-mock-p1-a</x:v>
      </x:c>
      <x:c r="B58" s="10" t="n">
        <x:v>28</x:v>
      </x:c>
      <x:c r="C58" s="10" t="str">
        <x:v>P1 full Mock A</x:v>
      </x:c>
      <x:c r="D58" s="10" t="str">
        <x:v>Sub</x:v>
      </x:c>
      <x:c r="E58" s="10" t="str">
        <x:v>Pro</x:v>
      </x:c>
      <x:c r="F58" s="10" t="str">
        <x:v>Unseen complete paper; independent timed; approved accommodations</x:v>
      </x:c>
      <x:c r="G58" s="10" t="str">
        <x:v>40 marks / 90 min</x:v>
      </x:c>
      <x:c r="H58" s="10" t="str">
        <x:v>P1 candidate, teacher verified</x:v>
      </x:c>
      <x:c r="I58" s="10" t="str">
        <x:v>Whole script, question marks, paper family ID and teacher markscheme reference</x:v>
      </x:c>
      <x:c r="J58" s="10" t="str">
        <x:v>ds-plan-evaluation; ds-plan-contexts</x:v>
      </x:c>
      <x:c r="K58" s="10" t="str">
        <x:v>U14-DS-P1-Sub-Pro | Mock A</x:v>
      </x:c>
    </x:row>
    <x:row r="59" ht="34" customHeight="1">
      <x:c r="A59" s="9" t="str">
        <x:v>ibds-26-s15-weekly-29</x:v>
      </x:c>
      <x:c r="B59" s="9" t="n">
        <x:v>29</x:v>
      </x:c>
      <x:c r="C59" s="9" t="str">
        <x:v>Week 29 practice and process log</x:v>
      </x:c>
      <x:c r="D59" s="9" t="str">
        <x:v>Form</x:v>
      </x:c>
      <x:c r="E59" s="9" t="str">
        <x:v>Pro / Obs / Con as observed</x:v>
      </x:c>
      <x:c r="F59" s="9" t="str">
        <x:v>Supported; assistance declared</x:v>
      </x:c>
      <x:c r="G59" s="9" t="str">
        <x:v>Collected Only; brief next-step feedback</x:v>
      </x:c>
      <x:c r="H59" s="9" t="str">
        <x:v>Excluded</x:v>
      </x:c>
      <x:c r="I59" s="9" t="str">
        <x:v>Daily task checklist, one annotated artifact and brief revision note</x:v>
      </x:c>
      <x:c r="J59" s="9" t="str">
        <x:v>ds-plan-synthesis; ds-u12-003; ds-plan-evaluation</x:v>
      </x:c>
      <x:c r="K59" s="9" t="str">
        <x:v>U15-DS-PLAN-SYNTHESIS-Form-Pro | W29 Practice log</x:v>
      </x:c>
    </x:row>
    <x:row r="60" ht="34" customHeight="1">
      <x:c r="A60" s="10" t="str">
        <x:v>ibds-26-s15-weekly-30</x:v>
      </x:c>
      <x:c r="B60" s="10" t="n">
        <x:v>30</x:v>
      </x:c>
      <x:c r="C60" s="10" t="str">
        <x:v>Week 30 practice and process log</x:v>
      </x:c>
      <x:c r="D60" s="10" t="str">
        <x:v>Form</x:v>
      </x:c>
      <x:c r="E60" s="10" t="str">
        <x:v>Pro / Obs / Con as observed</x:v>
      </x:c>
      <x:c r="F60" s="10" t="str">
        <x:v>Supported; assistance declared</x:v>
      </x:c>
      <x:c r="G60" s="10" t="str">
        <x:v>Collected Only; brief next-step feedback</x:v>
      </x:c>
      <x:c r="H60" s="10" t="str">
        <x:v>Excluded</x:v>
      </x:c>
      <x:c r="I60" s="10" t="str">
        <x:v>Daily task checklist, one annotated artifact and brief revision note</x:v>
      </x:c>
      <x:c r="J60" s="10" t="str">
        <x:v>ds-plan-synthesis; ds-u12-003; ds-plan-evaluation</x:v>
      </x:c>
      <x:c r="K60" s="10" t="str">
        <x:v>U15-DS-PLAN-SYNTHESIS-Form-Pro | W30 Practice log</x:v>
      </x:c>
    </x:row>
    <x:row r="61" ht="34" customHeight="1">
      <x:c r="A61" s="9" t="str">
        <x:v>ibds-26-s15-quiz</x:v>
      </x:c>
      <x:c r="B61" s="9" t="n">
        <x:v>29</x:v>
      </x:c>
      <x:c r="C61" s="9" t="str">
        <x:v>Paper 2 performance and Mock A: mechanism and retrieval quiz</x:v>
      </x:c>
      <x:c r="D61" s="9" t="str">
        <x:v>Form</x:v>
      </x:c>
      <x:c r="E61" s="9" t="str">
        <x:v>Pro with optional Con clarification</x:v>
      </x:c>
      <x:c r="F61" s="9" t="str">
        <x:v>Independent first attempt; approved accommodations</x:v>
      </x:c>
      <x:c r="G61" s="9" t="str">
        <x:v>10 local diagnostic points; report skill feedback</x:v>
      </x:c>
      <x:c r="H61" s="9" t="str">
        <x:v>Diagnostic only</x:v>
      </x:c>
      <x:c r="I61" s="9" t="str">
        <x:v>Two delayed items; two mechanism items; one unfamiliar transfer explanation</x:v>
      </x:c>
      <x:c r="J61" s="9" t="str">
        <x:v>ds-plan-synthesis; ds-u12-003; ds-plan-evaluation</x:v>
      </x:c>
      <x:c r="K61" s="9" t="str">
        <x:v>U15-DS-PLAN-SYNTHESIS-Form-Pro | Paper 2 performance and Mock A: mechanism and retrieval quiz</x:v>
      </x:c>
    </x:row>
    <x:row r="62" ht="34" customHeight="1">
      <x:c r="A62" s="10" t="str">
        <x:v>ibds-26-s15-transfer</x:v>
      </x:c>
      <x:c r="B62" s="10" t="n">
        <x:v>30</x:v>
      </x:c>
      <x:c r="C62" s="10" t="str">
        <x:v>Full P2 Mock A; parallel synthesis repair</x:v>
      </x:c>
      <x:c r="D62" s="10" t="str">
        <x:v>Sub</x:v>
      </x:c>
      <x:c r="E62" s="10" t="str">
        <x:v>Pro with optional Con clarification</x:v>
      </x:c>
      <x:c r="F62" s="10" t="str">
        <x:v>Independent first attempt; approved accommodations</x:v>
      </x:c>
      <x:c r="G62" s="10" t="str">
        <x:v>Official matching task criteria/markscheme for an exam-style section; local analytic rubric for a lab</x:v>
      </x:c>
      <x:c r="H62" s="10" t="str">
        <x:v>Diagnostic only</x:v>
      </x:c>
      <x:c r="I62" s="10" t="str">
        <x:v>How do these two sources change the same claim?</x:v>
      </x:c>
      <x:c r="J62" s="10" t="str">
        <x:v>ds-plan-synthesis; ds-u12-003; ds-plan-evaluation</x:v>
      </x:c>
      <x:c r="K62" s="10" t="str">
        <x:v>U15-DS-PLAN-SYNTHESIS-Sub-Pro | Full P2 Mock A; parallel synthesis repair</x:v>
      </x:c>
    </x:row>
    <x:row r="63" ht="34" customHeight="1">
      <x:c r="A63" s="9" t="str">
        <x:v>ibds-26-s15-mock-p2-a</x:v>
      </x:c>
      <x:c r="B63" s="9" t="n">
        <x:v>30</x:v>
      </x:c>
      <x:c r="C63" s="9" t="str">
        <x:v>P2 full Mock A</x:v>
      </x:c>
      <x:c r="D63" s="9" t="str">
        <x:v>Sub</x:v>
      </x:c>
      <x:c r="E63" s="9" t="str">
        <x:v>Pro</x:v>
      </x:c>
      <x:c r="F63" s="9" t="str">
        <x:v>Unseen complete paper; independent timed; approved accommodations</x:v>
      </x:c>
      <x:c r="G63" s="9" t="str">
        <x:v>24 marks / 75 min</x:v>
      </x:c>
      <x:c r="H63" s="9" t="str">
        <x:v>P2 candidate, teacher verified</x:v>
      </x:c>
      <x:c r="I63" s="9" t="str">
        <x:v>Whole script, question marks, paper family ID and teacher markscheme reference</x:v>
      </x:c>
      <x:c r="J63" s="9" t="str">
        <x:v>ds-plan-synthesis; ds-u12-003; ds-plan-evaluation</x:v>
      </x:c>
      <x:c r="K63" s="9" t="str">
        <x:v>U15-DS-P2-Sub-Pro | Mock A</x:v>
      </x:c>
    </x:row>
    <x:row r="64" ht="34" customHeight="1">
      <x:c r="A64" s="10" t="str">
        <x:v>ibds-26-s16-weekly-31</x:v>
      </x:c>
      <x:c r="B64" s="10" t="n">
        <x:v>31</x:v>
      </x:c>
      <x:c r="C64" s="10" t="str">
        <x:v>Week 31 practice and process log</x:v>
      </x:c>
      <x:c r="D64" s="10" t="str">
        <x:v>Form</x:v>
      </x:c>
      <x:c r="E64" s="10" t="str">
        <x:v>Pro / Obs / Con as observed</x:v>
      </x:c>
      <x:c r="F64" s="10" t="str">
        <x:v>Supported; assistance declared</x:v>
      </x:c>
      <x:c r="G64" s="10" t="str">
        <x:v>Collected Only; brief next-step feedback</x:v>
      </x:c>
      <x:c r="H64" s="10" t="str">
        <x:v>Excluded</x:v>
      </x:c>
      <x:c r="I64" s="10" t="str">
        <x:v>Daily task checklist, one annotated artifact and brief revision note</x:v>
      </x:c>
      <x:c r="J64" s="10" t="str">
        <x:v>ds-plan-evaluation; ds-plan-synthesis; ds-plan-contexts</x:v>
      </x:c>
      <x:c r="K64" s="10" t="str">
        <x:v>U16-DS-PLAN-EVALUATION-Form-Pro | W31 Practice log</x:v>
      </x:c>
    </x:row>
    <x:row r="65" ht="34" customHeight="1">
      <x:c r="A65" s="9" t="str">
        <x:v>ibds-26-s16-weekly-32</x:v>
      </x:c>
      <x:c r="B65" s="9" t="n">
        <x:v>32</x:v>
      </x:c>
      <x:c r="C65" s="9" t="str">
        <x:v>Week 32 practice and process log</x:v>
      </x:c>
      <x:c r="D65" s="9" t="str">
        <x:v>Form</x:v>
      </x:c>
      <x:c r="E65" s="9" t="str">
        <x:v>Pro / Obs / Con as observed</x:v>
      </x:c>
      <x:c r="F65" s="9" t="str">
        <x:v>Supported; assistance declared</x:v>
      </x:c>
      <x:c r="G65" s="9" t="str">
        <x:v>Collected Only; brief next-step feedback</x:v>
      </x:c>
      <x:c r="H65" s="9" t="str">
        <x:v>Excluded</x:v>
      </x:c>
      <x:c r="I65" s="9" t="str">
        <x:v>Daily task checklist, one annotated artifact and brief revision note</x:v>
      </x:c>
      <x:c r="J65" s="9" t="str">
        <x:v>ds-plan-evaluation; ds-plan-synthesis; ds-plan-contexts</x:v>
      </x:c>
      <x:c r="K65" s="9" t="str">
        <x:v>U16-DS-PLAN-EVALUATION-Form-Pro | W32 Practice log</x:v>
      </x:c>
    </x:row>
    <x:row r="66" ht="34" customHeight="1">
      <x:c r="A66" s="10" t="str">
        <x:v>ibds-26-s16-mock-p1-b</x:v>
      </x:c>
      <x:c r="B66" s="10" t="n">
        <x:v>31</x:v>
      </x:c>
      <x:c r="C66" s="10" t="str">
        <x:v>P1 full Mock B</x:v>
      </x:c>
      <x:c r="D66" s="10" t="str">
        <x:v>Sub</x:v>
      </x:c>
      <x:c r="E66" s="10" t="str">
        <x:v>Pro</x:v>
      </x:c>
      <x:c r="F66" s="10" t="str">
        <x:v>Unseen complete paper; independent timed; approved accommodations</x:v>
      </x:c>
      <x:c r="G66" s="10" t="str">
        <x:v>40 marks / 90 min</x:v>
      </x:c>
      <x:c r="H66" s="10" t="str">
        <x:v>P1 candidate, teacher verified</x:v>
      </x:c>
      <x:c r="I66" s="10" t="str">
        <x:v>Whole script, question marks, paper family ID and teacher markscheme reference</x:v>
      </x:c>
      <x:c r="J66" s="10" t="str">
        <x:v>ds-plan-evaluation; ds-plan-synthesis; ds-plan-contexts</x:v>
      </x:c>
      <x:c r="K66" s="10" t="str">
        <x:v>U16-DS-P1-Sub-Pro | Mock B</x:v>
      </x:c>
    </x:row>
    <x:row r="67" ht="34" customHeight="1">
      <x:c r="A67" s="9" t="str">
        <x:v>ibds-26-s16-mock-p2-b</x:v>
      </x:c>
      <x:c r="B67" s="9" t="n">
        <x:v>32</x:v>
      </x:c>
      <x:c r="C67" s="9" t="str">
        <x:v>P2 full Mock B</x:v>
      </x:c>
      <x:c r="D67" s="9" t="str">
        <x:v>Sub</x:v>
      </x:c>
      <x:c r="E67" s="9" t="str">
        <x:v>Pro</x:v>
      </x:c>
      <x:c r="F67" s="9" t="str">
        <x:v>Unseen complete paper; independent timed; approved accommodations</x:v>
      </x:c>
      <x:c r="G67" s="9" t="str">
        <x:v>24 marks / 75 min</x:v>
      </x:c>
      <x:c r="H67" s="9" t="str">
        <x:v>P2 candidate, teacher verified</x:v>
      </x:c>
      <x:c r="I67" s="9" t="str">
        <x:v>Whole script, question marks, paper family ID and teacher markscheme reference</x:v>
      </x:c>
      <x:c r="J67" s="9" t="str">
        <x:v>ds-plan-evaluation; ds-plan-synthesis; ds-plan-contexts</x:v>
      </x:c>
      <x:c r="K67" s="9" t="str">
        <x:v>U16-DS-P2-Sub-Pro | Mock B</x:v>
      </x:c>
    </x:row>
  </x:sheetData>
  <x:pageMargins left="0.7" right="0.7" top="0.75" bottom="0.75" header="0.3" footer="0.3"/>
  <x:tableParts count="1">
    <x:tablePart xmlns:r="http://schemas.openxmlformats.org/officeDocument/2006/relationships" r:id="R271e69c2245a48c9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17.780000686645508" hidden="0" customWidth="1"/>
    <x:col min="2" max="2" width="16.110000610351562" hidden="0" customWidth="1"/>
    <x:col min="3" max="3" width="12.220000267028809" hidden="0" customWidth="1"/>
    <x:col min="4" max="4" width="11.109999656677246" hidden="0" customWidth="1"/>
    <x:col min="5" max="5" width="22.219999313354492" hidden="0" customWidth="1"/>
    <x:col min="6" max="6" width="23.329999923706055" hidden="0" customWidth="1"/>
    <x:col min="7" max="7" width="8.890000343322754" hidden="0" customWidth="1"/>
    <x:col min="8" max="8" width="8.890000343322754" hidden="0" customWidth="1"/>
    <x:col min="9" max="9" width="23.329999923706055" hidden="0" customWidth="1"/>
    <x:col min="10" max="10" width="10" hidden="0" customWidth="1"/>
    <x:col min="11" max="11" width="11.670000076293945" hidden="0" customWidth="1"/>
    <x:col min="12" max="12" width="10" hidden="0" customWidth="1"/>
    <x:col min="13" max="13" width="33.33000183105469" hidden="0" customWidth="1"/>
    <x:col min="14" max="14" width="31.110000610351562" hidden="0" customWidth="1"/>
    <x:col min="15" max="15" width="38.88999938964844" hidden="0" customWidth="1"/>
    <x:col min="16" max="16" width="10" hidden="0" customWidth="1"/>
    <x:col min="17" max="17" width="25" hidden="0" customWidth="1"/>
    <x:col min="18" max="18" width="21.670000076293945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</x:row>
    <x:row r="2">
      <x:c r="A2" s="2" t="str">
        <x:v>Student evidence — input A:O; calculated P:R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</x:row>
    <x:row r="3">
      <x:c r="A3" s="3" t="str">
        <x:v>No student records are pre-filled. Dates must be spreadsheet dates; Yes inputs require actual teacher verification.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</x:row>
    <x:row r="4" ht="38" customHeight="1">
      <x:c r="A4" s="7" t="str">
        <x:v>Evidence ID</x:v>
      </x:c>
      <x:c r="B4" s="7" t="str">
        <x:v>Student ID</x:v>
      </x:c>
      <x:c r="C4" s="7" t="str">
        <x:v>Date</x:v>
      </x:c>
      <x:c r="D4" s="7" t="str">
        <x:v>Component</x:v>
      </x:c>
      <x:c r="E4" s="7" t="str">
        <x:v>Task ID</x:v>
      </x:c>
      <x:c r="F4" s="7" t="str">
        <x:v>Paper family / IA ID</x:v>
      </x:c>
      <x:c r="G4" s="7" t="str">
        <x:v>Maximum</x:v>
      </x:c>
      <x:c r="H4" s="7" t="str">
        <x:v>Raw mark</x:v>
      </x:c>
      <x:c r="I4" s="7" t="str">
        <x:v>Conditions</x:v>
      </x:c>
      <x:c r="J4" s="7" t="str">
        <x:v>Complete?</x:v>
      </x:c>
      <x:c r="K4" s="7" t="str">
        <x:v>Teacher verified?</x:v>
      </x:c>
      <x:c r="L4" s="7" t="str">
        <x:v>Selected?</x:v>
      </x:c>
      <x:c r="M4" s="7" t="str">
        <x:v>Markscheme / source</x:v>
      </x:c>
      <x:c r="N4" s="7" t="str">
        <x:v>Artifact link</x:v>
      </x:c>
      <x:c r="O4" s="7" t="str">
        <x:v>Notes / exclusion rationale</x:v>
      </x:c>
      <x:c r="P4" s="7" t="str">
        <x:v>Score %</x:v>
      </x:c>
      <x:c r="Q4" s="7" t="str">
        <x:v>Record check</x:v>
      </x:c>
      <x:c r="R4" s="7" t="str">
        <x:v>Prediction eligible?</x:v>
      </x:c>
    </x:row>
    <x:row r="5" ht="45" customHeight="1">
      <x:c r="A5" s="11" t="str"/>
      <x:c r="B5" s="11" t="str"/>
      <x:c r="C5" s="12" t="str"/>
      <x:c r="D5" s="11" t="str"/>
      <x:c r="E5" s="11" t="str"/>
      <x:c r="F5" s="11" t="str"/>
      <x:c r="G5" s="11" t="str"/>
      <x:c r="H5" s="11" t="str"/>
      <x:c r="I5" s="11" t="str"/>
      <x:c r="J5" s="11" t="str"/>
      <x:c r="K5" s="11" t="str"/>
      <x:c r="L5" s="11" t="str"/>
      <x:c r="M5" s="11" t="str"/>
      <x:c r="N5" s="11" t="str"/>
      <x:c r="O5" s="11" t="str"/>
      <x:c r="P5" s="15" t="str">
        <x:f>IF(AND(ISNUMBER(G5),G5&gt;0,ISNUMBER(H5),H5&gt;=0,H5&lt;=G5),H5/G5,"")</x:f>
      </x:c>
      <x:c r="Q5" s="9" t="str">
        <x:f>IF(AND(A5="",B5="",C5="",D5="",E5="",F5="",G5="",H5="",I5="",J5="",K5="",L5="",M5="",N5="",O5=""),"",IF(OR(A5="",B5="",E5="",F5="",M5="",NOT(ISNUMBER(C5))),"Missing identity/date/source",IF(COUNTIF($A$5:$A$304,A5)&gt;1,"Duplicate evidence ID",IF(OR(NOT(ISNUMBER(G5)),NOT(ISNUMBER(H5))),"Missing mark",IF(OR(G5&lt;=0,H5&lt;0,H5&gt;G5),"Invalid mark",IF(AND(L5="Yes",COUNTIFS($B$5:$B$304,B5,$D$5:$D$304,D5,$F$5:$F$304,F5,$L$5:$L$304,"Yes")&gt;1),"Duplicate selected family","Valid"))))))</x:f>
      </x:c>
      <x:c r="R5" s="9" t="str">
        <x:f>IF(Q5="","",IF(Q5&lt;&gt;"Valid","Fix record",IF('Rules'!$B$30&lt;&gt;"Rules valid","Review rules",IF(L5&lt;&gt;"Yes","Not selected",IF(OR(J5&lt;&gt;"Yes",K5&lt;&gt;"Yes"),"Incomplete / unverified",IF(OR(C5&gt;'Rules'!$B$5,C5&lt;=0),"Invalid / future date",IF(D5="IA",IF(AND(I5="IA authentic",G5='Rules'!$B$14),"Yes","Not eligible IA"),IF(OR(D5="P1",D5="P2"),IF(AND(OR(I5="Independent timed",I5="Independent timed accommodated"),G5=IF(D5="P1",'Rules'!$B$12,'Rules'!$B$13),C5&gt;='Rules'!$B$5-'Rules'!$B$6),"Yes","Not eligible paper"),"Practice / partial"))))))))</x:f>
      </x:c>
    </x:row>
    <x:row r="6" ht="45" customHeight="1">
      <x:c r="A6" s="11" t="str"/>
      <x:c r="B6" s="11" t="str"/>
      <x:c r="C6" s="12" t="str"/>
      <x:c r="D6" s="11" t="str"/>
      <x:c r="E6" s="11" t="str"/>
      <x:c r="F6" s="11" t="str"/>
      <x:c r="G6" s="11" t="str"/>
      <x:c r="H6" s="11" t="str"/>
      <x:c r="I6" s="11" t="str"/>
      <x:c r="J6" s="11" t="str"/>
      <x:c r="K6" s="11" t="str"/>
      <x:c r="L6" s="11" t="str"/>
      <x:c r="M6" s="11" t="str"/>
      <x:c r="N6" s="11" t="str"/>
      <x:c r="O6" s="11" t="str"/>
      <x:c r="P6" s="16" t="str">
        <x:f>IF(AND(ISNUMBER(G6),G6&gt;0,ISNUMBER(H6),H6&gt;=0,H6&lt;=G6),H6/G6,"")</x:f>
      </x:c>
      <x:c r="Q6" s="10" t="str">
        <x:f>IF(AND(A6="",B6="",C6="",D6="",E6="",F6="",G6="",H6="",I6="",J6="",K6="",L6="",M6="",N6="",O6=""),"",IF(OR(A6="",B6="",E6="",F6="",M6="",NOT(ISNUMBER(C6))),"Missing identity/date/source",IF(COUNTIF($A$5:$A$304,A6)&gt;1,"Duplicate evidence ID",IF(OR(NOT(ISNUMBER(G6)),NOT(ISNUMBER(H6))),"Missing mark",IF(OR(G6&lt;=0,H6&lt;0,H6&gt;G6),"Invalid mark",IF(AND(L6="Yes",COUNTIFS($B$5:$B$304,B6,$D$5:$D$304,D6,$F$5:$F$304,F6,$L$5:$L$304,"Yes")&gt;1),"Duplicate selected family","Valid"))))))</x:f>
      </x:c>
      <x:c r="R6" s="10" t="str">
        <x:f>IF(Q6="","",IF(Q6&lt;&gt;"Valid","Fix record",IF('Rules'!$B$30&lt;&gt;"Rules valid","Review rules",IF(L6&lt;&gt;"Yes","Not selected",IF(OR(J6&lt;&gt;"Yes",K6&lt;&gt;"Yes"),"Incomplete / unverified",IF(OR(C6&gt;'Rules'!$B$5,C6&lt;=0),"Invalid / future date",IF(D6="IA",IF(AND(I6="IA authentic",G6='Rules'!$B$14),"Yes","Not eligible IA"),IF(OR(D6="P1",D6="P2"),IF(AND(OR(I6="Independent timed",I6="Independent timed accommodated"),G6=IF(D6="P1",'Rules'!$B$12,'Rules'!$B$13),C6&gt;='Rules'!$B$5-'Rules'!$B$6),"Yes","Not eligible paper"),"Practice / partial"))))))))</x:f>
      </x:c>
    </x:row>
    <x:row r="7" ht="45" customHeight="1">
      <x:c r="A7" s="11" t="str"/>
      <x:c r="B7" s="11" t="str"/>
      <x:c r="C7" s="12" t="str"/>
      <x:c r="D7" s="11" t="str"/>
      <x:c r="E7" s="11" t="str"/>
      <x:c r="F7" s="11" t="str"/>
      <x:c r="G7" s="11" t="str"/>
      <x:c r="H7" s="11" t="str"/>
      <x:c r="I7" s="11" t="str"/>
      <x:c r="J7" s="11" t="str"/>
      <x:c r="K7" s="11" t="str"/>
      <x:c r="L7" s="11" t="str"/>
      <x:c r="M7" s="11" t="str"/>
      <x:c r="N7" s="11" t="str"/>
      <x:c r="O7" s="11" t="str"/>
      <x:c r="P7" s="15" t="str">
        <x:f>IF(AND(ISNUMBER(G7),G7&gt;0,ISNUMBER(H7),H7&gt;=0,H7&lt;=G7),H7/G7,"")</x:f>
      </x:c>
      <x:c r="Q7" s="9" t="str">
        <x:f>IF(AND(A7="",B7="",C7="",D7="",E7="",F7="",G7="",H7="",I7="",J7="",K7="",L7="",M7="",N7="",O7=""),"",IF(OR(A7="",B7="",E7="",F7="",M7="",NOT(ISNUMBER(C7))),"Missing identity/date/source",IF(COUNTIF($A$5:$A$304,A7)&gt;1,"Duplicate evidence ID",IF(OR(NOT(ISNUMBER(G7)),NOT(ISNUMBER(H7))),"Missing mark",IF(OR(G7&lt;=0,H7&lt;0,H7&gt;G7),"Invalid mark",IF(AND(L7="Yes",COUNTIFS($B$5:$B$304,B7,$D$5:$D$304,D7,$F$5:$F$304,F7,$L$5:$L$304,"Yes")&gt;1),"Duplicate selected family","Valid"))))))</x:f>
      </x:c>
      <x:c r="R7" s="9" t="str">
        <x:f>IF(Q7="","",IF(Q7&lt;&gt;"Valid","Fix record",IF('Rules'!$B$30&lt;&gt;"Rules valid","Review rules",IF(L7&lt;&gt;"Yes","Not selected",IF(OR(J7&lt;&gt;"Yes",K7&lt;&gt;"Yes"),"Incomplete / unverified",IF(OR(C7&gt;'Rules'!$B$5,C7&lt;=0),"Invalid / future date",IF(D7="IA",IF(AND(I7="IA authentic",G7='Rules'!$B$14),"Yes","Not eligible IA"),IF(OR(D7="P1",D7="P2"),IF(AND(OR(I7="Independent timed",I7="Independent timed accommodated"),G7=IF(D7="P1",'Rules'!$B$12,'Rules'!$B$13),C7&gt;='Rules'!$B$5-'Rules'!$B$6),"Yes","Not eligible paper"),"Practice / partial"))))))))</x:f>
      </x:c>
    </x:row>
    <x:row r="8" ht="45" customHeight="1">
      <x:c r="A8" s="11" t="str"/>
      <x:c r="B8" s="11" t="str"/>
      <x:c r="C8" s="12" t="str"/>
      <x:c r="D8" s="11" t="str"/>
      <x:c r="E8" s="11" t="str"/>
      <x:c r="F8" s="11" t="str"/>
      <x:c r="G8" s="11" t="str"/>
      <x:c r="H8" s="11" t="str"/>
      <x:c r="I8" s="11" t="str"/>
      <x:c r="J8" s="11" t="str"/>
      <x:c r="K8" s="11" t="str"/>
      <x:c r="L8" s="11" t="str"/>
      <x:c r="M8" s="11" t="str"/>
      <x:c r="N8" s="11" t="str"/>
      <x:c r="O8" s="11" t="str"/>
      <x:c r="P8" s="16" t="str">
        <x:f>IF(AND(ISNUMBER(G8),G8&gt;0,ISNUMBER(H8),H8&gt;=0,H8&lt;=G8),H8/G8,"")</x:f>
      </x:c>
      <x:c r="Q8" s="10" t="str">
        <x:f>IF(AND(A8="",B8="",C8="",D8="",E8="",F8="",G8="",H8="",I8="",J8="",K8="",L8="",M8="",N8="",O8=""),"",IF(OR(A8="",B8="",E8="",F8="",M8="",NOT(ISNUMBER(C8))),"Missing identity/date/source",IF(COUNTIF($A$5:$A$304,A8)&gt;1,"Duplicate evidence ID",IF(OR(NOT(ISNUMBER(G8)),NOT(ISNUMBER(H8))),"Missing mark",IF(OR(G8&lt;=0,H8&lt;0,H8&gt;G8),"Invalid mark",IF(AND(L8="Yes",COUNTIFS($B$5:$B$304,B8,$D$5:$D$304,D8,$F$5:$F$304,F8,$L$5:$L$304,"Yes")&gt;1),"Duplicate selected family","Valid"))))))</x:f>
      </x:c>
      <x:c r="R8" s="10" t="str">
        <x:f>IF(Q8="","",IF(Q8&lt;&gt;"Valid","Fix record",IF('Rules'!$B$30&lt;&gt;"Rules valid","Review rules",IF(L8&lt;&gt;"Yes","Not selected",IF(OR(J8&lt;&gt;"Yes",K8&lt;&gt;"Yes"),"Incomplete / unverified",IF(OR(C8&gt;'Rules'!$B$5,C8&lt;=0),"Invalid / future date",IF(D8="IA",IF(AND(I8="IA authentic",G8='Rules'!$B$14),"Yes","Not eligible IA"),IF(OR(D8="P1",D8="P2"),IF(AND(OR(I8="Independent timed",I8="Independent timed accommodated"),G8=IF(D8="P1",'Rules'!$B$12,'Rules'!$B$13),C8&gt;='Rules'!$B$5-'Rules'!$B$6),"Yes","Not eligible paper"),"Practice / partial"))))))))</x:f>
      </x:c>
    </x:row>
    <x:row r="9" ht="45" customHeight="1">
      <x:c r="A9" s="11" t="str"/>
      <x:c r="B9" s="11" t="str"/>
      <x:c r="C9" s="12" t="str"/>
      <x:c r="D9" s="11" t="str"/>
      <x:c r="E9" s="11" t="str"/>
      <x:c r="F9" s="11" t="str"/>
      <x:c r="G9" s="11" t="str"/>
      <x:c r="H9" s="11" t="str"/>
      <x:c r="I9" s="11" t="str"/>
      <x:c r="J9" s="11" t="str"/>
      <x:c r="K9" s="11" t="str"/>
      <x:c r="L9" s="11" t="str"/>
      <x:c r="M9" s="11" t="str"/>
      <x:c r="N9" s="11" t="str"/>
      <x:c r="O9" s="11" t="str"/>
      <x:c r="P9" s="15" t="str">
        <x:f>IF(AND(ISNUMBER(G9),G9&gt;0,ISNUMBER(H9),H9&gt;=0,H9&lt;=G9),H9/G9,"")</x:f>
      </x:c>
      <x:c r="Q9" s="9" t="str">
        <x:f>IF(AND(A9="",B9="",C9="",D9="",E9="",F9="",G9="",H9="",I9="",J9="",K9="",L9="",M9="",N9="",O9=""),"",IF(OR(A9="",B9="",E9="",F9="",M9="",NOT(ISNUMBER(C9))),"Missing identity/date/source",IF(COUNTIF($A$5:$A$304,A9)&gt;1,"Duplicate evidence ID",IF(OR(NOT(ISNUMBER(G9)),NOT(ISNUMBER(H9))),"Missing mark",IF(OR(G9&lt;=0,H9&lt;0,H9&gt;G9),"Invalid mark",IF(AND(L9="Yes",COUNTIFS($B$5:$B$304,B9,$D$5:$D$304,D9,$F$5:$F$304,F9,$L$5:$L$304,"Yes")&gt;1),"Duplicate selected family","Valid"))))))</x:f>
      </x:c>
      <x:c r="R9" s="9" t="str">
        <x:f>IF(Q9="","",IF(Q9&lt;&gt;"Valid","Fix record",IF('Rules'!$B$30&lt;&gt;"Rules valid","Review rules",IF(L9&lt;&gt;"Yes","Not selected",IF(OR(J9&lt;&gt;"Yes",K9&lt;&gt;"Yes"),"Incomplete / unverified",IF(OR(C9&gt;'Rules'!$B$5,C9&lt;=0),"Invalid / future date",IF(D9="IA",IF(AND(I9="IA authentic",G9='Rules'!$B$14),"Yes","Not eligible IA"),IF(OR(D9="P1",D9="P2"),IF(AND(OR(I9="Independent timed",I9="Independent timed accommodated"),G9=IF(D9="P1",'Rules'!$B$12,'Rules'!$B$13),C9&gt;='Rules'!$B$5-'Rules'!$B$6),"Yes","Not eligible paper"),"Practice / partial"))))))))</x:f>
      </x:c>
    </x:row>
    <x:row r="10" ht="45" customHeight="1">
      <x:c r="A10" s="11" t="str"/>
      <x:c r="B10" s="11" t="str"/>
      <x:c r="C10" s="12" t="str"/>
      <x:c r="D10" s="11" t="str"/>
      <x:c r="E10" s="11" t="str"/>
      <x:c r="F10" s="11" t="str"/>
      <x:c r="G10" s="11" t="str"/>
      <x:c r="H10" s="11" t="str"/>
      <x:c r="I10" s="11" t="str"/>
      <x:c r="J10" s="11" t="str"/>
      <x:c r="K10" s="11" t="str"/>
      <x:c r="L10" s="11" t="str"/>
      <x:c r="M10" s="11" t="str"/>
      <x:c r="N10" s="11" t="str"/>
      <x:c r="O10" s="11" t="str"/>
      <x:c r="P10" s="16" t="str">
        <x:f>IF(AND(ISNUMBER(G10),G10&gt;0,ISNUMBER(H10),H10&gt;=0,H10&lt;=G10),H10/G10,"")</x:f>
      </x:c>
      <x:c r="Q10" s="10" t="str">
        <x:f>IF(AND(A10="",B10="",C10="",D10="",E10="",F10="",G10="",H10="",I10="",J10="",K10="",L10="",M10="",N10="",O10=""),"",IF(OR(A10="",B10="",E10="",F10="",M10="",NOT(ISNUMBER(C10))),"Missing identity/date/source",IF(COUNTIF($A$5:$A$304,A10)&gt;1,"Duplicate evidence ID",IF(OR(NOT(ISNUMBER(G10)),NOT(ISNUMBER(H10))),"Missing mark",IF(OR(G10&lt;=0,H10&lt;0,H10&gt;G10),"Invalid mark",IF(AND(L10="Yes",COUNTIFS($B$5:$B$304,B10,$D$5:$D$304,D10,$F$5:$F$304,F10,$L$5:$L$304,"Yes")&gt;1),"Duplicate selected family","Valid"))))))</x:f>
      </x:c>
      <x:c r="R10" s="10" t="str">
        <x:f>IF(Q10="","",IF(Q10&lt;&gt;"Valid","Fix record",IF('Rules'!$B$30&lt;&gt;"Rules valid","Review rules",IF(L10&lt;&gt;"Yes","Not selected",IF(OR(J10&lt;&gt;"Yes",K10&lt;&gt;"Yes"),"Incomplete / unverified",IF(OR(C10&gt;'Rules'!$B$5,C10&lt;=0),"Invalid / future date",IF(D10="IA",IF(AND(I10="IA authentic",G10='Rules'!$B$14),"Yes","Not eligible IA"),IF(OR(D10="P1",D10="P2"),IF(AND(OR(I10="Independent timed",I10="Independent timed accommodated"),G10=IF(D10="P1",'Rules'!$B$12,'Rules'!$B$13),C10&gt;='Rules'!$B$5-'Rules'!$B$6),"Yes","Not eligible paper"),"Practice / partial"))))))))</x:f>
      </x:c>
    </x:row>
    <x:row r="11" ht="45" customHeight="1">
      <x:c r="A11" s="11" t="str"/>
      <x:c r="B11" s="11" t="str"/>
      <x:c r="C11" s="12" t="str"/>
      <x:c r="D11" s="11" t="str"/>
      <x:c r="E11" s="11" t="str"/>
      <x:c r="F11" s="11" t="str"/>
      <x:c r="G11" s="11" t="str"/>
      <x:c r="H11" s="11" t="str"/>
      <x:c r="I11" s="11" t="str"/>
      <x:c r="J11" s="11" t="str"/>
      <x:c r="K11" s="11" t="str"/>
      <x:c r="L11" s="11" t="str"/>
      <x:c r="M11" s="11" t="str"/>
      <x:c r="N11" s="11" t="str"/>
      <x:c r="O11" s="11" t="str"/>
      <x:c r="P11" s="15" t="str">
        <x:f>IF(AND(ISNUMBER(G11),G11&gt;0,ISNUMBER(H11),H11&gt;=0,H11&lt;=G11),H11/G11,"")</x:f>
      </x:c>
      <x:c r="Q11" s="9" t="str">
        <x:f>IF(AND(A11="",B11="",C11="",D11="",E11="",F11="",G11="",H11="",I11="",J11="",K11="",L11="",M11="",N11="",O11=""),"",IF(OR(A11="",B11="",E11="",F11="",M11="",NOT(ISNUMBER(C11))),"Missing identity/date/source",IF(COUNTIF($A$5:$A$304,A11)&gt;1,"Duplicate evidence ID",IF(OR(NOT(ISNUMBER(G11)),NOT(ISNUMBER(H11))),"Missing mark",IF(OR(G11&lt;=0,H11&lt;0,H11&gt;G11),"Invalid mark",IF(AND(L11="Yes",COUNTIFS($B$5:$B$304,B11,$D$5:$D$304,D11,$F$5:$F$304,F11,$L$5:$L$304,"Yes")&gt;1),"Duplicate selected family","Valid"))))))</x:f>
      </x:c>
      <x:c r="R11" s="9" t="str">
        <x:f>IF(Q11="","",IF(Q11&lt;&gt;"Valid","Fix record",IF('Rules'!$B$30&lt;&gt;"Rules valid","Review rules",IF(L11&lt;&gt;"Yes","Not selected",IF(OR(J11&lt;&gt;"Yes",K11&lt;&gt;"Yes"),"Incomplete / unverified",IF(OR(C11&gt;'Rules'!$B$5,C11&lt;=0),"Invalid / future date",IF(D11="IA",IF(AND(I11="IA authentic",G11='Rules'!$B$14),"Yes","Not eligible IA"),IF(OR(D11="P1",D11="P2"),IF(AND(OR(I11="Independent timed",I11="Independent timed accommodated"),G11=IF(D11="P1",'Rules'!$B$12,'Rules'!$B$13),C11&gt;='Rules'!$B$5-'Rules'!$B$6),"Yes","Not eligible paper"),"Practice / partial"))))))))</x:f>
      </x:c>
    </x:row>
    <x:row r="12" ht="45" customHeight="1">
      <x:c r="A12" s="11" t="str"/>
      <x:c r="B12" s="11" t="str"/>
      <x:c r="C12" s="12" t="str"/>
      <x:c r="D12" s="11" t="str"/>
      <x:c r="E12" s="11" t="str"/>
      <x:c r="F12" s="11" t="str"/>
      <x:c r="G12" s="11" t="str"/>
      <x:c r="H12" s="11" t="str"/>
      <x:c r="I12" s="11" t="str"/>
      <x:c r="J12" s="11" t="str"/>
      <x:c r="K12" s="11" t="str"/>
      <x:c r="L12" s="11" t="str"/>
      <x:c r="M12" s="11" t="str"/>
      <x:c r="N12" s="11" t="str"/>
      <x:c r="O12" s="11" t="str"/>
      <x:c r="P12" s="16" t="str">
        <x:f>IF(AND(ISNUMBER(G12),G12&gt;0,ISNUMBER(H12),H12&gt;=0,H12&lt;=G12),H12/G12,"")</x:f>
      </x:c>
      <x:c r="Q12" s="10" t="str">
        <x:f>IF(AND(A12="",B12="",C12="",D12="",E12="",F12="",G12="",H12="",I12="",J12="",K12="",L12="",M12="",N12="",O12=""),"",IF(OR(A12="",B12="",E12="",F12="",M12="",NOT(ISNUMBER(C12))),"Missing identity/date/source",IF(COUNTIF($A$5:$A$304,A12)&gt;1,"Duplicate evidence ID",IF(OR(NOT(ISNUMBER(G12)),NOT(ISNUMBER(H12))),"Missing mark",IF(OR(G12&lt;=0,H12&lt;0,H12&gt;G12),"Invalid mark",IF(AND(L12="Yes",COUNTIFS($B$5:$B$304,B12,$D$5:$D$304,D12,$F$5:$F$304,F12,$L$5:$L$304,"Yes")&gt;1),"Duplicate selected family","Valid"))))))</x:f>
      </x:c>
      <x:c r="R12" s="10" t="str">
        <x:f>IF(Q12="","",IF(Q12&lt;&gt;"Valid","Fix record",IF('Rules'!$B$30&lt;&gt;"Rules valid","Review rules",IF(L12&lt;&gt;"Yes","Not selected",IF(OR(J12&lt;&gt;"Yes",K12&lt;&gt;"Yes"),"Incomplete / unverified",IF(OR(C12&gt;'Rules'!$B$5,C12&lt;=0),"Invalid / future date",IF(D12="IA",IF(AND(I12="IA authentic",G12='Rules'!$B$14),"Yes","Not eligible IA"),IF(OR(D12="P1",D12="P2"),IF(AND(OR(I12="Independent timed",I12="Independent timed accommodated"),G12=IF(D12="P1",'Rules'!$B$12,'Rules'!$B$13),C12&gt;='Rules'!$B$5-'Rules'!$B$6),"Yes","Not eligible paper"),"Practice / partial"))))))))</x:f>
      </x:c>
    </x:row>
    <x:row r="13" ht="45" customHeight="1">
      <x:c r="A13" s="11" t="str"/>
      <x:c r="B13" s="11" t="str"/>
      <x:c r="C13" s="12" t="str"/>
      <x:c r="D13" s="11" t="str"/>
      <x:c r="E13" s="11" t="str"/>
      <x:c r="F13" s="11" t="str"/>
      <x:c r="G13" s="11" t="str"/>
      <x:c r="H13" s="11" t="str"/>
      <x:c r="I13" s="11" t="str"/>
      <x:c r="J13" s="11" t="str"/>
      <x:c r="K13" s="11" t="str"/>
      <x:c r="L13" s="11" t="str"/>
      <x:c r="M13" s="11" t="str"/>
      <x:c r="N13" s="11" t="str"/>
      <x:c r="O13" s="11" t="str"/>
      <x:c r="P13" s="15" t="str">
        <x:f>IF(AND(ISNUMBER(G13),G13&gt;0,ISNUMBER(H13),H13&gt;=0,H13&lt;=G13),H13/G13,"")</x:f>
      </x:c>
      <x:c r="Q13" s="9" t="str">
        <x:f>IF(AND(A13="",B13="",C13="",D13="",E13="",F13="",G13="",H13="",I13="",J13="",K13="",L13="",M13="",N13="",O13=""),"",IF(OR(A13="",B13="",E13="",F13="",M13="",NOT(ISNUMBER(C13))),"Missing identity/date/source",IF(COUNTIF($A$5:$A$304,A13)&gt;1,"Duplicate evidence ID",IF(OR(NOT(ISNUMBER(G13)),NOT(ISNUMBER(H13))),"Missing mark",IF(OR(G13&lt;=0,H13&lt;0,H13&gt;G13),"Invalid mark",IF(AND(L13="Yes",COUNTIFS($B$5:$B$304,B13,$D$5:$D$304,D13,$F$5:$F$304,F13,$L$5:$L$304,"Yes")&gt;1),"Duplicate selected family","Valid"))))))</x:f>
      </x:c>
      <x:c r="R13" s="9" t="str">
        <x:f>IF(Q13="","",IF(Q13&lt;&gt;"Valid","Fix record",IF('Rules'!$B$30&lt;&gt;"Rules valid","Review rules",IF(L13&lt;&gt;"Yes","Not selected",IF(OR(J13&lt;&gt;"Yes",K13&lt;&gt;"Yes"),"Incomplete / unverified",IF(OR(C13&gt;'Rules'!$B$5,C13&lt;=0),"Invalid / future date",IF(D13="IA",IF(AND(I13="IA authentic",G13='Rules'!$B$14),"Yes","Not eligible IA"),IF(OR(D13="P1",D13="P2"),IF(AND(OR(I13="Independent timed",I13="Independent timed accommodated"),G13=IF(D13="P1",'Rules'!$B$12,'Rules'!$B$13),C13&gt;='Rules'!$B$5-'Rules'!$B$6),"Yes","Not eligible paper"),"Practice / partial"))))))))</x:f>
      </x:c>
    </x:row>
    <x:row r="14" ht="45" customHeight="1">
      <x:c r="A14" s="11" t="str"/>
      <x:c r="B14" s="11" t="str"/>
      <x:c r="C14" s="12" t="str"/>
      <x:c r="D14" s="11" t="str"/>
      <x:c r="E14" s="11" t="str"/>
      <x:c r="F14" s="11" t="str"/>
      <x:c r="G14" s="11" t="str"/>
      <x:c r="H14" s="11" t="str"/>
      <x:c r="I14" s="11" t="str"/>
      <x:c r="J14" s="11" t="str"/>
      <x:c r="K14" s="11" t="str"/>
      <x:c r="L14" s="11" t="str"/>
      <x:c r="M14" s="11" t="str"/>
      <x:c r="N14" s="11" t="str"/>
      <x:c r="O14" s="11" t="str"/>
      <x:c r="P14" s="16" t="str">
        <x:f>IF(AND(ISNUMBER(G14),G14&gt;0,ISNUMBER(H14),H14&gt;=0,H14&lt;=G14),H14/G14,"")</x:f>
      </x:c>
      <x:c r="Q14" s="10" t="str">
        <x:f>IF(AND(A14="",B14="",C14="",D14="",E14="",F14="",G14="",H14="",I14="",J14="",K14="",L14="",M14="",N14="",O14=""),"",IF(OR(A14="",B14="",E14="",F14="",M14="",NOT(ISNUMBER(C14))),"Missing identity/date/source",IF(COUNTIF($A$5:$A$304,A14)&gt;1,"Duplicate evidence ID",IF(OR(NOT(ISNUMBER(G14)),NOT(ISNUMBER(H14))),"Missing mark",IF(OR(G14&lt;=0,H14&lt;0,H14&gt;G14),"Invalid mark",IF(AND(L14="Yes",COUNTIFS($B$5:$B$304,B14,$D$5:$D$304,D14,$F$5:$F$304,F14,$L$5:$L$304,"Yes")&gt;1),"Duplicate selected family","Valid"))))))</x:f>
      </x:c>
      <x:c r="R14" s="10" t="str">
        <x:f>IF(Q14="","",IF(Q14&lt;&gt;"Valid","Fix record",IF('Rules'!$B$30&lt;&gt;"Rules valid","Review rules",IF(L14&lt;&gt;"Yes","Not selected",IF(OR(J14&lt;&gt;"Yes",K14&lt;&gt;"Yes"),"Incomplete / unverified",IF(OR(C14&gt;'Rules'!$B$5,C14&lt;=0),"Invalid / future date",IF(D14="IA",IF(AND(I14="IA authentic",G14='Rules'!$B$14),"Yes","Not eligible IA"),IF(OR(D14="P1",D14="P2"),IF(AND(OR(I14="Independent timed",I14="Independent timed accommodated"),G14=IF(D14="P1",'Rules'!$B$12,'Rules'!$B$13),C14&gt;='Rules'!$B$5-'Rules'!$B$6),"Yes","Not eligible paper"),"Practice / partial"))))))))</x:f>
      </x:c>
    </x:row>
    <x:row r="15" ht="45" customHeight="1">
      <x:c r="A15" s="11" t="str"/>
      <x:c r="B15" s="11" t="str"/>
      <x:c r="C15" s="12" t="str"/>
      <x:c r="D15" s="11" t="str"/>
      <x:c r="E15" s="11" t="str"/>
      <x:c r="F15" s="11" t="str"/>
      <x:c r="G15" s="11" t="str"/>
      <x:c r="H15" s="11" t="str"/>
      <x:c r="I15" s="11" t="str"/>
      <x:c r="J15" s="11" t="str"/>
      <x:c r="K15" s="11" t="str"/>
      <x:c r="L15" s="11" t="str"/>
      <x:c r="M15" s="11" t="str"/>
      <x:c r="N15" s="11" t="str"/>
      <x:c r="O15" s="11" t="str"/>
      <x:c r="P15" s="15" t="str">
        <x:f>IF(AND(ISNUMBER(G15),G15&gt;0,ISNUMBER(H15),H15&gt;=0,H15&lt;=G15),H15/G15,"")</x:f>
      </x:c>
      <x:c r="Q15" s="9" t="str">
        <x:f>IF(AND(A15="",B15="",C15="",D15="",E15="",F15="",G15="",H15="",I15="",J15="",K15="",L15="",M15="",N15="",O15=""),"",IF(OR(A15="",B15="",E15="",F15="",M15="",NOT(ISNUMBER(C15))),"Missing identity/date/source",IF(COUNTIF($A$5:$A$304,A15)&gt;1,"Duplicate evidence ID",IF(OR(NOT(ISNUMBER(G15)),NOT(ISNUMBER(H15))),"Missing mark",IF(OR(G15&lt;=0,H15&lt;0,H15&gt;G15),"Invalid mark",IF(AND(L15="Yes",COUNTIFS($B$5:$B$304,B15,$D$5:$D$304,D15,$F$5:$F$304,F15,$L$5:$L$304,"Yes")&gt;1),"Duplicate selected family","Valid"))))))</x:f>
      </x:c>
      <x:c r="R15" s="9" t="str">
        <x:f>IF(Q15="","",IF(Q15&lt;&gt;"Valid","Fix record",IF('Rules'!$B$30&lt;&gt;"Rules valid","Review rules",IF(L15&lt;&gt;"Yes","Not selected",IF(OR(J15&lt;&gt;"Yes",K15&lt;&gt;"Yes"),"Incomplete / unverified",IF(OR(C15&gt;'Rules'!$B$5,C15&lt;=0),"Invalid / future date",IF(D15="IA",IF(AND(I15="IA authentic",G15='Rules'!$B$14),"Yes","Not eligible IA"),IF(OR(D15="P1",D15="P2"),IF(AND(OR(I15="Independent timed",I15="Independent timed accommodated"),G15=IF(D15="P1",'Rules'!$B$12,'Rules'!$B$13),C15&gt;='Rules'!$B$5-'Rules'!$B$6),"Yes","Not eligible paper"),"Practice / partial"))))))))</x:f>
      </x:c>
    </x:row>
    <x:row r="16" ht="45" customHeight="1">
      <x:c r="A16" s="11" t="str"/>
      <x:c r="B16" s="11" t="str"/>
      <x:c r="C16" s="12" t="str"/>
      <x:c r="D16" s="11" t="str"/>
      <x:c r="E16" s="11" t="str"/>
      <x:c r="F16" s="11" t="str"/>
      <x:c r="G16" s="11" t="str"/>
      <x:c r="H16" s="11" t="str"/>
      <x:c r="I16" s="11" t="str"/>
      <x:c r="J16" s="11" t="str"/>
      <x:c r="K16" s="11" t="str"/>
      <x:c r="L16" s="11" t="str"/>
      <x:c r="M16" s="11" t="str"/>
      <x:c r="N16" s="11" t="str"/>
      <x:c r="O16" s="11" t="str"/>
      <x:c r="P16" s="16" t="str">
        <x:f>IF(AND(ISNUMBER(G16),G16&gt;0,ISNUMBER(H16),H16&gt;=0,H16&lt;=G16),H16/G16,"")</x:f>
      </x:c>
      <x:c r="Q16" s="10" t="str">
        <x:f>IF(AND(A16="",B16="",C16="",D16="",E16="",F16="",G16="",H16="",I16="",J16="",K16="",L16="",M16="",N16="",O16=""),"",IF(OR(A16="",B16="",E16="",F16="",M16="",NOT(ISNUMBER(C16))),"Missing identity/date/source",IF(COUNTIF($A$5:$A$304,A16)&gt;1,"Duplicate evidence ID",IF(OR(NOT(ISNUMBER(G16)),NOT(ISNUMBER(H16))),"Missing mark",IF(OR(G16&lt;=0,H16&lt;0,H16&gt;G16),"Invalid mark",IF(AND(L16="Yes",COUNTIFS($B$5:$B$304,B16,$D$5:$D$304,D16,$F$5:$F$304,F16,$L$5:$L$304,"Yes")&gt;1),"Duplicate selected family","Valid"))))))</x:f>
      </x:c>
      <x:c r="R16" s="10" t="str">
        <x:f>IF(Q16="","",IF(Q16&lt;&gt;"Valid","Fix record",IF('Rules'!$B$30&lt;&gt;"Rules valid","Review rules",IF(L16&lt;&gt;"Yes","Not selected",IF(OR(J16&lt;&gt;"Yes",K16&lt;&gt;"Yes"),"Incomplete / unverified",IF(OR(C16&gt;'Rules'!$B$5,C16&lt;=0),"Invalid / future date",IF(D16="IA",IF(AND(I16="IA authentic",G16='Rules'!$B$14),"Yes","Not eligible IA"),IF(OR(D16="P1",D16="P2"),IF(AND(OR(I16="Independent timed",I16="Independent timed accommodated"),G16=IF(D16="P1",'Rules'!$B$12,'Rules'!$B$13),C16&gt;='Rules'!$B$5-'Rules'!$B$6),"Yes","Not eligible paper"),"Practice / partial"))))))))</x:f>
      </x:c>
    </x:row>
    <x:row r="17" ht="45" customHeight="1">
      <x:c r="A17" s="11" t="str"/>
      <x:c r="B17" s="11" t="str"/>
      <x:c r="C17" s="12" t="str"/>
      <x:c r="D17" s="11" t="str"/>
      <x:c r="E17" s="11" t="str"/>
      <x:c r="F17" s="11" t="str"/>
      <x:c r="G17" s="11" t="str"/>
      <x:c r="H17" s="11" t="str"/>
      <x:c r="I17" s="11" t="str"/>
      <x:c r="J17" s="11" t="str"/>
      <x:c r="K17" s="11" t="str"/>
      <x:c r="L17" s="11" t="str"/>
      <x:c r="M17" s="11" t="str"/>
      <x:c r="N17" s="11" t="str"/>
      <x:c r="O17" s="11" t="str"/>
      <x:c r="P17" s="15" t="str">
        <x:f>IF(AND(ISNUMBER(G17),G17&gt;0,ISNUMBER(H17),H17&gt;=0,H17&lt;=G17),H17/G17,"")</x:f>
      </x:c>
      <x:c r="Q17" s="9" t="str">
        <x:f>IF(AND(A17="",B17="",C17="",D17="",E17="",F17="",G17="",H17="",I17="",J17="",K17="",L17="",M17="",N17="",O17=""),"",IF(OR(A17="",B17="",E17="",F17="",M17="",NOT(ISNUMBER(C17))),"Missing identity/date/source",IF(COUNTIF($A$5:$A$304,A17)&gt;1,"Duplicate evidence ID",IF(OR(NOT(ISNUMBER(G17)),NOT(ISNUMBER(H17))),"Missing mark",IF(OR(G17&lt;=0,H17&lt;0,H17&gt;G17),"Invalid mark",IF(AND(L17="Yes",COUNTIFS($B$5:$B$304,B17,$D$5:$D$304,D17,$F$5:$F$304,F17,$L$5:$L$304,"Yes")&gt;1),"Duplicate selected family","Valid"))))))</x:f>
      </x:c>
      <x:c r="R17" s="9" t="str">
        <x:f>IF(Q17="","",IF(Q17&lt;&gt;"Valid","Fix record",IF('Rules'!$B$30&lt;&gt;"Rules valid","Review rules",IF(L17&lt;&gt;"Yes","Not selected",IF(OR(J17&lt;&gt;"Yes",K17&lt;&gt;"Yes"),"Incomplete / unverified",IF(OR(C17&gt;'Rules'!$B$5,C17&lt;=0),"Invalid / future date",IF(D17="IA",IF(AND(I17="IA authentic",G17='Rules'!$B$14),"Yes","Not eligible IA"),IF(OR(D17="P1",D17="P2"),IF(AND(OR(I17="Independent timed",I17="Independent timed accommodated"),G17=IF(D17="P1",'Rules'!$B$12,'Rules'!$B$13),C17&gt;='Rules'!$B$5-'Rules'!$B$6),"Yes","Not eligible paper"),"Practice / partial"))))))))</x:f>
      </x:c>
    </x:row>
    <x:row r="18" ht="45" customHeight="1">
      <x:c r="A18" s="11" t="str"/>
      <x:c r="B18" s="11" t="str"/>
      <x:c r="C18" s="12" t="str"/>
      <x:c r="D18" s="11" t="str"/>
      <x:c r="E18" s="11" t="str"/>
      <x:c r="F18" s="11" t="str"/>
      <x:c r="G18" s="11" t="str"/>
      <x:c r="H18" s="11" t="str"/>
      <x:c r="I18" s="11" t="str"/>
      <x:c r="J18" s="11" t="str"/>
      <x:c r="K18" s="11" t="str"/>
      <x:c r="L18" s="11" t="str"/>
      <x:c r="M18" s="11" t="str"/>
      <x:c r="N18" s="11" t="str"/>
      <x:c r="O18" s="11" t="str"/>
      <x:c r="P18" s="16" t="str">
        <x:f>IF(AND(ISNUMBER(G18),G18&gt;0,ISNUMBER(H18),H18&gt;=0,H18&lt;=G18),H18/G18,"")</x:f>
      </x:c>
      <x:c r="Q18" s="10" t="str">
        <x:f>IF(AND(A18="",B18="",C18="",D18="",E18="",F18="",G18="",H18="",I18="",J18="",K18="",L18="",M18="",N18="",O18=""),"",IF(OR(A18="",B18="",E18="",F18="",M18="",NOT(ISNUMBER(C18))),"Missing identity/date/source",IF(COUNTIF($A$5:$A$304,A18)&gt;1,"Duplicate evidence ID",IF(OR(NOT(ISNUMBER(G18)),NOT(ISNUMBER(H18))),"Missing mark",IF(OR(G18&lt;=0,H18&lt;0,H18&gt;G18),"Invalid mark",IF(AND(L18="Yes",COUNTIFS($B$5:$B$304,B18,$D$5:$D$304,D18,$F$5:$F$304,F18,$L$5:$L$304,"Yes")&gt;1),"Duplicate selected family","Valid"))))))</x:f>
      </x:c>
      <x:c r="R18" s="10" t="str">
        <x:f>IF(Q18="","",IF(Q18&lt;&gt;"Valid","Fix record",IF('Rules'!$B$30&lt;&gt;"Rules valid","Review rules",IF(L18&lt;&gt;"Yes","Not selected",IF(OR(J18&lt;&gt;"Yes",K18&lt;&gt;"Yes"),"Incomplete / unverified",IF(OR(C18&gt;'Rules'!$B$5,C18&lt;=0),"Invalid / future date",IF(D18="IA",IF(AND(I18="IA authentic",G18='Rules'!$B$14),"Yes","Not eligible IA"),IF(OR(D18="P1",D18="P2"),IF(AND(OR(I18="Independent timed",I18="Independent timed accommodated"),G18=IF(D18="P1",'Rules'!$B$12,'Rules'!$B$13),C18&gt;='Rules'!$B$5-'Rules'!$B$6),"Yes","Not eligible paper"),"Practice / partial"))))))))</x:f>
      </x:c>
    </x:row>
    <x:row r="19" ht="45" customHeight="1">
      <x:c r="A19" s="11" t="str"/>
      <x:c r="B19" s="11" t="str"/>
      <x:c r="C19" s="12" t="str"/>
      <x:c r="D19" s="11" t="str"/>
      <x:c r="E19" s="11" t="str"/>
      <x:c r="F19" s="11" t="str"/>
      <x:c r="G19" s="11" t="str"/>
      <x:c r="H19" s="11" t="str"/>
      <x:c r="I19" s="11" t="str"/>
      <x:c r="J19" s="11" t="str"/>
      <x:c r="K19" s="11" t="str"/>
      <x:c r="L19" s="11" t="str"/>
      <x:c r="M19" s="11" t="str"/>
      <x:c r="N19" s="11" t="str"/>
      <x:c r="O19" s="11" t="str"/>
      <x:c r="P19" s="15" t="str">
        <x:f>IF(AND(ISNUMBER(G19),G19&gt;0,ISNUMBER(H19),H19&gt;=0,H19&lt;=G19),H19/G19,"")</x:f>
      </x:c>
      <x:c r="Q19" s="9" t="str">
        <x:f>IF(AND(A19="",B19="",C19="",D19="",E19="",F19="",G19="",H19="",I19="",J19="",K19="",L19="",M19="",N19="",O19=""),"",IF(OR(A19="",B19="",E19="",F19="",M19="",NOT(ISNUMBER(C19))),"Missing identity/date/source",IF(COUNTIF($A$5:$A$304,A19)&gt;1,"Duplicate evidence ID",IF(OR(NOT(ISNUMBER(G19)),NOT(ISNUMBER(H19))),"Missing mark",IF(OR(G19&lt;=0,H19&lt;0,H19&gt;G19),"Invalid mark",IF(AND(L19="Yes",COUNTIFS($B$5:$B$304,B19,$D$5:$D$304,D19,$F$5:$F$304,F19,$L$5:$L$304,"Yes")&gt;1),"Duplicate selected family","Valid"))))))</x:f>
      </x:c>
      <x:c r="R19" s="9" t="str">
        <x:f>IF(Q19="","",IF(Q19&lt;&gt;"Valid","Fix record",IF('Rules'!$B$30&lt;&gt;"Rules valid","Review rules",IF(L19&lt;&gt;"Yes","Not selected",IF(OR(J19&lt;&gt;"Yes",K19&lt;&gt;"Yes"),"Incomplete / unverified",IF(OR(C19&gt;'Rules'!$B$5,C19&lt;=0),"Invalid / future date",IF(D19="IA",IF(AND(I19="IA authentic",G19='Rules'!$B$14),"Yes","Not eligible IA"),IF(OR(D19="P1",D19="P2"),IF(AND(OR(I19="Independent timed",I19="Independent timed accommodated"),G19=IF(D19="P1",'Rules'!$B$12,'Rules'!$B$13),C19&gt;='Rules'!$B$5-'Rules'!$B$6),"Yes","Not eligible paper"),"Practice / partial"))))))))</x:f>
      </x:c>
    </x:row>
    <x:row r="20" ht="45" customHeight="1">
      <x:c r="A20" s="11" t="str"/>
      <x:c r="B20" s="11" t="str"/>
      <x:c r="C20" s="12" t="str"/>
      <x:c r="D20" s="11" t="str"/>
      <x:c r="E20" s="11" t="str"/>
      <x:c r="F20" s="11" t="str"/>
      <x:c r="G20" s="11" t="str"/>
      <x:c r="H20" s="11" t="str"/>
      <x:c r="I20" s="11" t="str"/>
      <x:c r="J20" s="11" t="str"/>
      <x:c r="K20" s="11" t="str"/>
      <x:c r="L20" s="11" t="str"/>
      <x:c r="M20" s="11" t="str"/>
      <x:c r="N20" s="11" t="str"/>
      <x:c r="O20" s="11" t="str"/>
      <x:c r="P20" s="16" t="str">
        <x:f>IF(AND(ISNUMBER(G20),G20&gt;0,ISNUMBER(H20),H20&gt;=0,H20&lt;=G20),H20/G20,"")</x:f>
      </x:c>
      <x:c r="Q20" s="10" t="str">
        <x:f>IF(AND(A20="",B20="",C20="",D20="",E20="",F20="",G20="",H20="",I20="",J20="",K20="",L20="",M20="",N20="",O20=""),"",IF(OR(A20="",B20="",E20="",F20="",M20="",NOT(ISNUMBER(C20))),"Missing identity/date/source",IF(COUNTIF($A$5:$A$304,A20)&gt;1,"Duplicate evidence ID",IF(OR(NOT(ISNUMBER(G20)),NOT(ISNUMBER(H20))),"Missing mark",IF(OR(G20&lt;=0,H20&lt;0,H20&gt;G20),"Invalid mark",IF(AND(L20="Yes",COUNTIFS($B$5:$B$304,B20,$D$5:$D$304,D20,$F$5:$F$304,F20,$L$5:$L$304,"Yes")&gt;1),"Duplicate selected family","Valid"))))))</x:f>
      </x:c>
      <x:c r="R20" s="10" t="str">
        <x:f>IF(Q20="","",IF(Q20&lt;&gt;"Valid","Fix record",IF('Rules'!$B$30&lt;&gt;"Rules valid","Review rules",IF(L20&lt;&gt;"Yes","Not selected",IF(OR(J20&lt;&gt;"Yes",K20&lt;&gt;"Yes"),"Incomplete / unverified",IF(OR(C20&gt;'Rules'!$B$5,C20&lt;=0),"Invalid / future date",IF(D20="IA",IF(AND(I20="IA authentic",G20='Rules'!$B$14),"Yes","Not eligible IA"),IF(OR(D20="P1",D20="P2"),IF(AND(OR(I20="Independent timed",I20="Independent timed accommodated"),G20=IF(D20="P1",'Rules'!$B$12,'Rules'!$B$13),C20&gt;='Rules'!$B$5-'Rules'!$B$6),"Yes","Not eligible paper"),"Practice / partial"))))))))</x:f>
      </x:c>
    </x:row>
    <x:row r="21" ht="45" customHeight="1">
      <x:c r="A21" s="11" t="str"/>
      <x:c r="B21" s="11" t="str"/>
      <x:c r="C21" s="12" t="str"/>
      <x:c r="D21" s="11" t="str"/>
      <x:c r="E21" s="11" t="str"/>
      <x:c r="F21" s="11" t="str"/>
      <x:c r="G21" s="11" t="str"/>
      <x:c r="H21" s="11" t="str"/>
      <x:c r="I21" s="11" t="str"/>
      <x:c r="J21" s="11" t="str"/>
      <x:c r="K21" s="11" t="str"/>
      <x:c r="L21" s="11" t="str"/>
      <x:c r="M21" s="11" t="str"/>
      <x:c r="N21" s="11" t="str"/>
      <x:c r="O21" s="11" t="str"/>
      <x:c r="P21" s="15" t="str">
        <x:f>IF(AND(ISNUMBER(G21),G21&gt;0,ISNUMBER(H21),H21&gt;=0,H21&lt;=G21),H21/G21,"")</x:f>
      </x:c>
      <x:c r="Q21" s="9" t="str">
        <x:f>IF(AND(A21="",B21="",C21="",D21="",E21="",F21="",G21="",H21="",I21="",J21="",K21="",L21="",M21="",N21="",O21=""),"",IF(OR(A21="",B21="",E21="",F21="",M21="",NOT(ISNUMBER(C21))),"Missing identity/date/source",IF(COUNTIF($A$5:$A$304,A21)&gt;1,"Duplicate evidence ID",IF(OR(NOT(ISNUMBER(G21)),NOT(ISNUMBER(H21))),"Missing mark",IF(OR(G21&lt;=0,H21&lt;0,H21&gt;G21),"Invalid mark",IF(AND(L21="Yes",COUNTIFS($B$5:$B$304,B21,$D$5:$D$304,D21,$F$5:$F$304,F21,$L$5:$L$304,"Yes")&gt;1),"Duplicate selected family","Valid"))))))</x:f>
      </x:c>
      <x:c r="R21" s="9" t="str">
        <x:f>IF(Q21="","",IF(Q21&lt;&gt;"Valid","Fix record",IF('Rules'!$B$30&lt;&gt;"Rules valid","Review rules",IF(L21&lt;&gt;"Yes","Not selected",IF(OR(J21&lt;&gt;"Yes",K21&lt;&gt;"Yes"),"Incomplete / unverified",IF(OR(C21&gt;'Rules'!$B$5,C21&lt;=0),"Invalid / future date",IF(D21="IA",IF(AND(I21="IA authentic",G21='Rules'!$B$14),"Yes","Not eligible IA"),IF(OR(D21="P1",D21="P2"),IF(AND(OR(I21="Independent timed",I21="Independent timed accommodated"),G21=IF(D21="P1",'Rules'!$B$12,'Rules'!$B$13),C21&gt;='Rules'!$B$5-'Rules'!$B$6),"Yes","Not eligible paper"),"Practice / partial"))))))))</x:f>
      </x:c>
    </x:row>
    <x:row r="22" ht="45" customHeight="1">
      <x:c r="A22" s="11" t="str"/>
      <x:c r="B22" s="11" t="str"/>
      <x:c r="C22" s="12" t="str"/>
      <x:c r="D22" s="11" t="str"/>
      <x:c r="E22" s="11" t="str"/>
      <x:c r="F22" s="11" t="str"/>
      <x:c r="G22" s="11" t="str"/>
      <x:c r="H22" s="11" t="str"/>
      <x:c r="I22" s="11" t="str"/>
      <x:c r="J22" s="11" t="str"/>
      <x:c r="K22" s="11" t="str"/>
      <x:c r="L22" s="11" t="str"/>
      <x:c r="M22" s="11" t="str"/>
      <x:c r="N22" s="11" t="str"/>
      <x:c r="O22" s="11" t="str"/>
      <x:c r="P22" s="16" t="str">
        <x:f>IF(AND(ISNUMBER(G22),G22&gt;0,ISNUMBER(H22),H22&gt;=0,H22&lt;=G22),H22/G22,"")</x:f>
      </x:c>
      <x:c r="Q22" s="10" t="str">
        <x:f>IF(AND(A22="",B22="",C22="",D22="",E22="",F22="",G22="",H22="",I22="",J22="",K22="",L22="",M22="",N22="",O22=""),"",IF(OR(A22="",B22="",E22="",F22="",M22="",NOT(ISNUMBER(C22))),"Missing identity/date/source",IF(COUNTIF($A$5:$A$304,A22)&gt;1,"Duplicate evidence ID",IF(OR(NOT(ISNUMBER(G22)),NOT(ISNUMBER(H22))),"Missing mark",IF(OR(G22&lt;=0,H22&lt;0,H22&gt;G22),"Invalid mark",IF(AND(L22="Yes",COUNTIFS($B$5:$B$304,B22,$D$5:$D$304,D22,$F$5:$F$304,F22,$L$5:$L$304,"Yes")&gt;1),"Duplicate selected family","Valid"))))))</x:f>
      </x:c>
      <x:c r="R22" s="10" t="str">
        <x:f>IF(Q22="","",IF(Q22&lt;&gt;"Valid","Fix record",IF('Rules'!$B$30&lt;&gt;"Rules valid","Review rules",IF(L22&lt;&gt;"Yes","Not selected",IF(OR(J22&lt;&gt;"Yes",K22&lt;&gt;"Yes"),"Incomplete / unverified",IF(OR(C22&gt;'Rules'!$B$5,C22&lt;=0),"Invalid / future date",IF(D22="IA",IF(AND(I22="IA authentic",G22='Rules'!$B$14),"Yes","Not eligible IA"),IF(OR(D22="P1",D22="P2"),IF(AND(OR(I22="Independent timed",I22="Independent timed accommodated"),G22=IF(D22="P1",'Rules'!$B$12,'Rules'!$B$13),C22&gt;='Rules'!$B$5-'Rules'!$B$6),"Yes","Not eligible paper"),"Practice / partial"))))))))</x:f>
      </x:c>
    </x:row>
    <x:row r="23" ht="45" customHeight="1">
      <x:c r="A23" s="11" t="str"/>
      <x:c r="B23" s="11" t="str"/>
      <x:c r="C23" s="12" t="str"/>
      <x:c r="D23" s="11" t="str"/>
      <x:c r="E23" s="11" t="str"/>
      <x:c r="F23" s="11" t="str"/>
      <x:c r="G23" s="11" t="str"/>
      <x:c r="H23" s="11" t="str"/>
      <x:c r="I23" s="11" t="str"/>
      <x:c r="J23" s="11" t="str"/>
      <x:c r="K23" s="11" t="str"/>
      <x:c r="L23" s="11" t="str"/>
      <x:c r="M23" s="11" t="str"/>
      <x:c r="N23" s="11" t="str"/>
      <x:c r="O23" s="11" t="str"/>
      <x:c r="P23" s="15" t="str">
        <x:f>IF(AND(ISNUMBER(G23),G23&gt;0,ISNUMBER(H23),H23&gt;=0,H23&lt;=G23),H23/G23,"")</x:f>
      </x:c>
      <x:c r="Q23" s="9" t="str">
        <x:f>IF(AND(A23="",B23="",C23="",D23="",E23="",F23="",G23="",H23="",I23="",J23="",K23="",L23="",M23="",N23="",O23=""),"",IF(OR(A23="",B23="",E23="",F23="",M23="",NOT(ISNUMBER(C23))),"Missing identity/date/source",IF(COUNTIF($A$5:$A$304,A23)&gt;1,"Duplicate evidence ID",IF(OR(NOT(ISNUMBER(G23)),NOT(ISNUMBER(H23))),"Missing mark",IF(OR(G23&lt;=0,H23&lt;0,H23&gt;G23),"Invalid mark",IF(AND(L23="Yes",COUNTIFS($B$5:$B$304,B23,$D$5:$D$304,D23,$F$5:$F$304,F23,$L$5:$L$304,"Yes")&gt;1),"Duplicate selected family","Valid"))))))</x:f>
      </x:c>
      <x:c r="R23" s="9" t="str">
        <x:f>IF(Q23="","",IF(Q23&lt;&gt;"Valid","Fix record",IF('Rules'!$B$30&lt;&gt;"Rules valid","Review rules",IF(L23&lt;&gt;"Yes","Not selected",IF(OR(J23&lt;&gt;"Yes",K23&lt;&gt;"Yes"),"Incomplete / unverified",IF(OR(C23&gt;'Rules'!$B$5,C23&lt;=0),"Invalid / future date",IF(D23="IA",IF(AND(I23="IA authentic",G23='Rules'!$B$14),"Yes","Not eligible IA"),IF(OR(D23="P1",D23="P2"),IF(AND(OR(I23="Independent timed",I23="Independent timed accommodated"),G23=IF(D23="P1",'Rules'!$B$12,'Rules'!$B$13),C23&gt;='Rules'!$B$5-'Rules'!$B$6),"Yes","Not eligible paper"),"Practice / partial"))))))))</x:f>
      </x:c>
    </x:row>
    <x:row r="24" ht="45" customHeight="1">
      <x:c r="A24" s="11" t="str"/>
      <x:c r="B24" s="11" t="str"/>
      <x:c r="C24" s="12" t="str"/>
      <x:c r="D24" s="11" t="str"/>
      <x:c r="E24" s="11" t="str"/>
      <x:c r="F24" s="11" t="str"/>
      <x:c r="G24" s="11" t="str"/>
      <x:c r="H24" s="11" t="str"/>
      <x:c r="I24" s="11" t="str"/>
      <x:c r="J24" s="11" t="str"/>
      <x:c r="K24" s="11" t="str"/>
      <x:c r="L24" s="11" t="str"/>
      <x:c r="M24" s="11" t="str"/>
      <x:c r="N24" s="11" t="str"/>
      <x:c r="O24" s="11" t="str"/>
      <x:c r="P24" s="16" t="str">
        <x:f>IF(AND(ISNUMBER(G24),G24&gt;0,ISNUMBER(H24),H24&gt;=0,H24&lt;=G24),H24/G24,"")</x:f>
      </x:c>
      <x:c r="Q24" s="10" t="str">
        <x:f>IF(AND(A24="",B24="",C24="",D24="",E24="",F24="",G24="",H24="",I24="",J24="",K24="",L24="",M24="",N24="",O24=""),"",IF(OR(A24="",B24="",E24="",F24="",M24="",NOT(ISNUMBER(C24))),"Missing identity/date/source",IF(COUNTIF($A$5:$A$304,A24)&gt;1,"Duplicate evidence ID",IF(OR(NOT(ISNUMBER(G24)),NOT(ISNUMBER(H24))),"Missing mark",IF(OR(G24&lt;=0,H24&lt;0,H24&gt;G24),"Invalid mark",IF(AND(L24="Yes",COUNTIFS($B$5:$B$304,B24,$D$5:$D$304,D24,$F$5:$F$304,F24,$L$5:$L$304,"Yes")&gt;1),"Duplicate selected family","Valid"))))))</x:f>
      </x:c>
      <x:c r="R24" s="10" t="str">
        <x:f>IF(Q24="","",IF(Q24&lt;&gt;"Valid","Fix record",IF('Rules'!$B$30&lt;&gt;"Rules valid","Review rules",IF(L24&lt;&gt;"Yes","Not selected",IF(OR(J24&lt;&gt;"Yes",K24&lt;&gt;"Yes"),"Incomplete / unverified",IF(OR(C24&gt;'Rules'!$B$5,C24&lt;=0),"Invalid / future date",IF(D24="IA",IF(AND(I24="IA authentic",G24='Rules'!$B$14),"Yes","Not eligible IA"),IF(OR(D24="P1",D24="P2"),IF(AND(OR(I24="Independent timed",I24="Independent timed accommodated"),G24=IF(D24="P1",'Rules'!$B$12,'Rules'!$B$13),C24&gt;='Rules'!$B$5-'Rules'!$B$6),"Yes","Not eligible paper"),"Practice / partial"))))))))</x:f>
      </x:c>
    </x:row>
    <x:row r="25" ht="45" customHeight="1">
      <x:c r="A25" s="11" t="str"/>
      <x:c r="B25" s="11" t="str"/>
      <x:c r="C25" s="12" t="str"/>
      <x:c r="D25" s="11" t="str"/>
      <x:c r="E25" s="11" t="str"/>
      <x:c r="F25" s="11" t="str"/>
      <x:c r="G25" s="11" t="str"/>
      <x:c r="H25" s="11" t="str"/>
      <x:c r="I25" s="11" t="str"/>
      <x:c r="J25" s="11" t="str"/>
      <x:c r="K25" s="11" t="str"/>
      <x:c r="L25" s="11" t="str"/>
      <x:c r="M25" s="11" t="str"/>
      <x:c r="N25" s="11" t="str"/>
      <x:c r="O25" s="11" t="str"/>
      <x:c r="P25" s="15" t="str">
        <x:f>IF(AND(ISNUMBER(G25),G25&gt;0,ISNUMBER(H25),H25&gt;=0,H25&lt;=G25),H25/G25,"")</x:f>
      </x:c>
      <x:c r="Q25" s="9" t="str">
        <x:f>IF(AND(A25="",B25="",C25="",D25="",E25="",F25="",G25="",H25="",I25="",J25="",K25="",L25="",M25="",N25="",O25=""),"",IF(OR(A25="",B25="",E25="",F25="",M25="",NOT(ISNUMBER(C25))),"Missing identity/date/source",IF(COUNTIF($A$5:$A$304,A25)&gt;1,"Duplicate evidence ID",IF(OR(NOT(ISNUMBER(G25)),NOT(ISNUMBER(H25))),"Missing mark",IF(OR(G25&lt;=0,H25&lt;0,H25&gt;G25),"Invalid mark",IF(AND(L25="Yes",COUNTIFS($B$5:$B$304,B25,$D$5:$D$304,D25,$F$5:$F$304,F25,$L$5:$L$304,"Yes")&gt;1),"Duplicate selected family","Valid"))))))</x:f>
      </x:c>
      <x:c r="R25" s="9" t="str">
        <x:f>IF(Q25="","",IF(Q25&lt;&gt;"Valid","Fix record",IF('Rules'!$B$30&lt;&gt;"Rules valid","Review rules",IF(L25&lt;&gt;"Yes","Not selected",IF(OR(J25&lt;&gt;"Yes",K25&lt;&gt;"Yes"),"Incomplete / unverified",IF(OR(C25&gt;'Rules'!$B$5,C25&lt;=0),"Invalid / future date",IF(D25="IA",IF(AND(I25="IA authentic",G25='Rules'!$B$14),"Yes","Not eligible IA"),IF(OR(D25="P1",D25="P2"),IF(AND(OR(I25="Independent timed",I25="Independent timed accommodated"),G25=IF(D25="P1",'Rules'!$B$12,'Rules'!$B$13),C25&gt;='Rules'!$B$5-'Rules'!$B$6),"Yes","Not eligible paper"),"Practice / partial"))))))))</x:f>
      </x:c>
    </x:row>
    <x:row r="26" ht="45" customHeight="1">
      <x:c r="A26" s="11" t="str"/>
      <x:c r="B26" s="11" t="str"/>
      <x:c r="C26" s="12" t="str"/>
      <x:c r="D26" s="11" t="str"/>
      <x:c r="E26" s="11" t="str"/>
      <x:c r="F26" s="11" t="str"/>
      <x:c r="G26" s="11" t="str"/>
      <x:c r="H26" s="11" t="str"/>
      <x:c r="I26" s="11" t="str"/>
      <x:c r="J26" s="11" t="str"/>
      <x:c r="K26" s="11" t="str"/>
      <x:c r="L26" s="11" t="str"/>
      <x:c r="M26" s="11" t="str"/>
      <x:c r="N26" s="11" t="str"/>
      <x:c r="O26" s="11" t="str"/>
      <x:c r="P26" s="16" t="str">
        <x:f>IF(AND(ISNUMBER(G26),G26&gt;0,ISNUMBER(H26),H26&gt;=0,H26&lt;=G26),H26/G26,"")</x:f>
      </x:c>
      <x:c r="Q26" s="10" t="str">
        <x:f>IF(AND(A26="",B26="",C26="",D26="",E26="",F26="",G26="",H26="",I26="",J26="",K26="",L26="",M26="",N26="",O26=""),"",IF(OR(A26="",B26="",E26="",F26="",M26="",NOT(ISNUMBER(C26))),"Missing identity/date/source",IF(COUNTIF($A$5:$A$304,A26)&gt;1,"Duplicate evidence ID",IF(OR(NOT(ISNUMBER(G26)),NOT(ISNUMBER(H26))),"Missing mark",IF(OR(G26&lt;=0,H26&lt;0,H26&gt;G26),"Invalid mark",IF(AND(L26="Yes",COUNTIFS($B$5:$B$304,B26,$D$5:$D$304,D26,$F$5:$F$304,F26,$L$5:$L$304,"Yes")&gt;1),"Duplicate selected family","Valid"))))))</x:f>
      </x:c>
      <x:c r="R26" s="10" t="str">
        <x:f>IF(Q26="","",IF(Q26&lt;&gt;"Valid","Fix record",IF('Rules'!$B$30&lt;&gt;"Rules valid","Review rules",IF(L26&lt;&gt;"Yes","Not selected",IF(OR(J26&lt;&gt;"Yes",K26&lt;&gt;"Yes"),"Incomplete / unverified",IF(OR(C26&gt;'Rules'!$B$5,C26&lt;=0),"Invalid / future date",IF(D26="IA",IF(AND(I26="IA authentic",G26='Rules'!$B$14),"Yes","Not eligible IA"),IF(OR(D26="P1",D26="P2"),IF(AND(OR(I26="Independent timed",I26="Independent timed accommodated"),G26=IF(D26="P1",'Rules'!$B$12,'Rules'!$B$13),C26&gt;='Rules'!$B$5-'Rules'!$B$6),"Yes","Not eligible paper"),"Practice / partial"))))))))</x:f>
      </x:c>
    </x:row>
    <x:row r="27" ht="45" customHeight="1">
      <x:c r="A27" s="11" t="str"/>
      <x:c r="B27" s="11" t="str"/>
      <x:c r="C27" s="12" t="str"/>
      <x:c r="D27" s="11" t="str"/>
      <x:c r="E27" s="11" t="str"/>
      <x:c r="F27" s="11" t="str"/>
      <x:c r="G27" s="11" t="str"/>
      <x:c r="H27" s="11" t="str"/>
      <x:c r="I27" s="11" t="str"/>
      <x:c r="J27" s="11" t="str"/>
      <x:c r="K27" s="11" t="str"/>
      <x:c r="L27" s="11" t="str"/>
      <x:c r="M27" s="11" t="str"/>
      <x:c r="N27" s="11" t="str"/>
      <x:c r="O27" s="11" t="str"/>
      <x:c r="P27" s="15" t="str">
        <x:f>IF(AND(ISNUMBER(G27),G27&gt;0,ISNUMBER(H27),H27&gt;=0,H27&lt;=G27),H27/G27,"")</x:f>
      </x:c>
      <x:c r="Q27" s="9" t="str">
        <x:f>IF(AND(A27="",B27="",C27="",D27="",E27="",F27="",G27="",H27="",I27="",J27="",K27="",L27="",M27="",N27="",O27=""),"",IF(OR(A27="",B27="",E27="",F27="",M27="",NOT(ISNUMBER(C27))),"Missing identity/date/source",IF(COUNTIF($A$5:$A$304,A27)&gt;1,"Duplicate evidence ID",IF(OR(NOT(ISNUMBER(G27)),NOT(ISNUMBER(H27))),"Missing mark",IF(OR(G27&lt;=0,H27&lt;0,H27&gt;G27),"Invalid mark",IF(AND(L27="Yes",COUNTIFS($B$5:$B$304,B27,$D$5:$D$304,D27,$F$5:$F$304,F27,$L$5:$L$304,"Yes")&gt;1),"Duplicate selected family","Valid"))))))</x:f>
      </x:c>
      <x:c r="R27" s="9" t="str">
        <x:f>IF(Q27="","",IF(Q27&lt;&gt;"Valid","Fix record",IF('Rules'!$B$30&lt;&gt;"Rules valid","Review rules",IF(L27&lt;&gt;"Yes","Not selected",IF(OR(J27&lt;&gt;"Yes",K27&lt;&gt;"Yes"),"Incomplete / unverified",IF(OR(C27&gt;'Rules'!$B$5,C27&lt;=0),"Invalid / future date",IF(D27="IA",IF(AND(I27="IA authentic",G27='Rules'!$B$14),"Yes","Not eligible IA"),IF(OR(D27="P1",D27="P2"),IF(AND(OR(I27="Independent timed",I27="Independent timed accommodated"),G27=IF(D27="P1",'Rules'!$B$12,'Rules'!$B$13),C27&gt;='Rules'!$B$5-'Rules'!$B$6),"Yes","Not eligible paper"),"Practice / partial"))))))))</x:f>
      </x:c>
    </x:row>
    <x:row r="28" ht="45" customHeight="1">
      <x:c r="A28" s="11" t="str"/>
      <x:c r="B28" s="11" t="str"/>
      <x:c r="C28" s="12" t="str"/>
      <x:c r="D28" s="11" t="str"/>
      <x:c r="E28" s="11" t="str"/>
      <x:c r="F28" s="11" t="str"/>
      <x:c r="G28" s="11" t="str"/>
      <x:c r="H28" s="11" t="str"/>
      <x:c r="I28" s="11" t="str"/>
      <x:c r="J28" s="11" t="str"/>
      <x:c r="K28" s="11" t="str"/>
      <x:c r="L28" s="11" t="str"/>
      <x:c r="M28" s="11" t="str"/>
      <x:c r="N28" s="11" t="str"/>
      <x:c r="O28" s="11" t="str"/>
      <x:c r="P28" s="16" t="str">
        <x:f>IF(AND(ISNUMBER(G28),G28&gt;0,ISNUMBER(H28),H28&gt;=0,H28&lt;=G28),H28/G28,"")</x:f>
      </x:c>
      <x:c r="Q28" s="10" t="str">
        <x:f>IF(AND(A28="",B28="",C28="",D28="",E28="",F28="",G28="",H28="",I28="",J28="",K28="",L28="",M28="",N28="",O28=""),"",IF(OR(A28="",B28="",E28="",F28="",M28="",NOT(ISNUMBER(C28))),"Missing identity/date/source",IF(COUNTIF($A$5:$A$304,A28)&gt;1,"Duplicate evidence ID",IF(OR(NOT(ISNUMBER(G28)),NOT(ISNUMBER(H28))),"Missing mark",IF(OR(G28&lt;=0,H28&lt;0,H28&gt;G28),"Invalid mark",IF(AND(L28="Yes",COUNTIFS($B$5:$B$304,B28,$D$5:$D$304,D28,$F$5:$F$304,F28,$L$5:$L$304,"Yes")&gt;1),"Duplicate selected family","Valid"))))))</x:f>
      </x:c>
      <x:c r="R28" s="10" t="str">
        <x:f>IF(Q28="","",IF(Q28&lt;&gt;"Valid","Fix record",IF('Rules'!$B$30&lt;&gt;"Rules valid","Review rules",IF(L28&lt;&gt;"Yes","Not selected",IF(OR(J28&lt;&gt;"Yes",K28&lt;&gt;"Yes"),"Incomplete / unverified",IF(OR(C28&gt;'Rules'!$B$5,C28&lt;=0),"Invalid / future date",IF(D28="IA",IF(AND(I28="IA authentic",G28='Rules'!$B$14),"Yes","Not eligible IA"),IF(OR(D28="P1",D28="P2"),IF(AND(OR(I28="Independent timed",I28="Independent timed accommodated"),G28=IF(D28="P1",'Rules'!$B$12,'Rules'!$B$13),C28&gt;='Rules'!$B$5-'Rules'!$B$6),"Yes","Not eligible paper"),"Practice / partial"))))))))</x:f>
      </x:c>
    </x:row>
    <x:row r="29" ht="45" customHeight="1">
      <x:c r="A29" s="11" t="str"/>
      <x:c r="B29" s="11" t="str"/>
      <x:c r="C29" s="12" t="str"/>
      <x:c r="D29" s="11" t="str"/>
      <x:c r="E29" s="11" t="str"/>
      <x:c r="F29" s="11" t="str"/>
      <x:c r="G29" s="11" t="str"/>
      <x:c r="H29" s="11" t="str"/>
      <x:c r="I29" s="11" t="str"/>
      <x:c r="J29" s="11" t="str"/>
      <x:c r="K29" s="11" t="str"/>
      <x:c r="L29" s="11" t="str"/>
      <x:c r="M29" s="11" t="str"/>
      <x:c r="N29" s="11" t="str"/>
      <x:c r="O29" s="11" t="str"/>
      <x:c r="P29" s="15" t="str">
        <x:f>IF(AND(ISNUMBER(G29),G29&gt;0,ISNUMBER(H29),H29&gt;=0,H29&lt;=G29),H29/G29,"")</x:f>
      </x:c>
      <x:c r="Q29" s="9" t="str">
        <x:f>IF(AND(A29="",B29="",C29="",D29="",E29="",F29="",G29="",H29="",I29="",J29="",K29="",L29="",M29="",N29="",O29=""),"",IF(OR(A29="",B29="",E29="",F29="",M29="",NOT(ISNUMBER(C29))),"Missing identity/date/source",IF(COUNTIF($A$5:$A$304,A29)&gt;1,"Duplicate evidence ID",IF(OR(NOT(ISNUMBER(G29)),NOT(ISNUMBER(H29))),"Missing mark",IF(OR(G29&lt;=0,H29&lt;0,H29&gt;G29),"Invalid mark",IF(AND(L29="Yes",COUNTIFS($B$5:$B$304,B29,$D$5:$D$304,D29,$F$5:$F$304,F29,$L$5:$L$304,"Yes")&gt;1),"Duplicate selected family","Valid"))))))</x:f>
      </x:c>
      <x:c r="R29" s="9" t="str">
        <x:f>IF(Q29="","",IF(Q29&lt;&gt;"Valid","Fix record",IF('Rules'!$B$30&lt;&gt;"Rules valid","Review rules",IF(L29&lt;&gt;"Yes","Not selected",IF(OR(J29&lt;&gt;"Yes",K29&lt;&gt;"Yes"),"Incomplete / unverified",IF(OR(C29&gt;'Rules'!$B$5,C29&lt;=0),"Invalid / future date",IF(D29="IA",IF(AND(I29="IA authentic",G29='Rules'!$B$14),"Yes","Not eligible IA"),IF(OR(D29="P1",D29="P2"),IF(AND(OR(I29="Independent timed",I29="Independent timed accommodated"),G29=IF(D29="P1",'Rules'!$B$12,'Rules'!$B$13),C29&gt;='Rules'!$B$5-'Rules'!$B$6),"Yes","Not eligible paper"),"Practice / partial"))))))))</x:f>
      </x:c>
    </x:row>
    <x:row r="30" ht="45" customHeight="1">
      <x:c r="A30" s="11" t="str"/>
      <x:c r="B30" s="11" t="str"/>
      <x:c r="C30" s="12" t="str"/>
      <x:c r="D30" s="11" t="str"/>
      <x:c r="E30" s="11" t="str"/>
      <x:c r="F30" s="11" t="str"/>
      <x:c r="G30" s="11" t="str"/>
      <x:c r="H30" s="11" t="str"/>
      <x:c r="I30" s="11" t="str"/>
      <x:c r="J30" s="11" t="str"/>
      <x:c r="K30" s="11" t="str"/>
      <x:c r="L30" s="11" t="str"/>
      <x:c r="M30" s="11" t="str"/>
      <x:c r="N30" s="11" t="str"/>
      <x:c r="O30" s="11" t="str"/>
      <x:c r="P30" s="16" t="str">
        <x:f>IF(AND(ISNUMBER(G30),G30&gt;0,ISNUMBER(H30),H30&gt;=0,H30&lt;=G30),H30/G30,"")</x:f>
      </x:c>
      <x:c r="Q30" s="10" t="str">
        <x:f>IF(AND(A30="",B30="",C30="",D30="",E30="",F30="",G30="",H30="",I30="",J30="",K30="",L30="",M30="",N30="",O30=""),"",IF(OR(A30="",B30="",E30="",F30="",M30="",NOT(ISNUMBER(C30))),"Missing identity/date/source",IF(COUNTIF($A$5:$A$304,A30)&gt;1,"Duplicate evidence ID",IF(OR(NOT(ISNUMBER(G30)),NOT(ISNUMBER(H30))),"Missing mark",IF(OR(G30&lt;=0,H30&lt;0,H30&gt;G30),"Invalid mark",IF(AND(L30="Yes",COUNTIFS($B$5:$B$304,B30,$D$5:$D$304,D30,$F$5:$F$304,F30,$L$5:$L$304,"Yes")&gt;1),"Duplicate selected family","Valid"))))))</x:f>
      </x:c>
      <x:c r="R30" s="10" t="str">
        <x:f>IF(Q30="","",IF(Q30&lt;&gt;"Valid","Fix record",IF('Rules'!$B$30&lt;&gt;"Rules valid","Review rules",IF(L30&lt;&gt;"Yes","Not selected",IF(OR(J30&lt;&gt;"Yes",K30&lt;&gt;"Yes"),"Incomplete / unverified",IF(OR(C30&gt;'Rules'!$B$5,C30&lt;=0),"Invalid / future date",IF(D30="IA",IF(AND(I30="IA authentic",G30='Rules'!$B$14),"Yes","Not eligible IA"),IF(OR(D30="P1",D30="P2"),IF(AND(OR(I30="Independent timed",I30="Independent timed accommodated"),G30=IF(D30="P1",'Rules'!$B$12,'Rules'!$B$13),C30&gt;='Rules'!$B$5-'Rules'!$B$6),"Yes","Not eligible paper"),"Practice / partial"))))))))</x:f>
      </x:c>
    </x:row>
    <x:row r="31" ht="45" customHeight="1">
      <x:c r="A31" s="11" t="str"/>
      <x:c r="B31" s="11" t="str"/>
      <x:c r="C31" s="12" t="str"/>
      <x:c r="D31" s="11" t="str"/>
      <x:c r="E31" s="11" t="str"/>
      <x:c r="F31" s="11" t="str"/>
      <x:c r="G31" s="11" t="str"/>
      <x:c r="H31" s="11" t="str"/>
      <x:c r="I31" s="11" t="str"/>
      <x:c r="J31" s="11" t="str"/>
      <x:c r="K31" s="11" t="str"/>
      <x:c r="L31" s="11" t="str"/>
      <x:c r="M31" s="11" t="str"/>
      <x:c r="N31" s="11" t="str"/>
      <x:c r="O31" s="11" t="str"/>
      <x:c r="P31" s="15" t="str">
        <x:f>IF(AND(ISNUMBER(G31),G31&gt;0,ISNUMBER(H31),H31&gt;=0,H31&lt;=G31),H31/G31,"")</x:f>
      </x:c>
      <x:c r="Q31" s="9" t="str">
        <x:f>IF(AND(A31="",B31="",C31="",D31="",E31="",F31="",G31="",H31="",I31="",J31="",K31="",L31="",M31="",N31="",O31=""),"",IF(OR(A31="",B31="",E31="",F31="",M31="",NOT(ISNUMBER(C31))),"Missing identity/date/source",IF(COUNTIF($A$5:$A$304,A31)&gt;1,"Duplicate evidence ID",IF(OR(NOT(ISNUMBER(G31)),NOT(ISNUMBER(H31))),"Missing mark",IF(OR(G31&lt;=0,H31&lt;0,H31&gt;G31),"Invalid mark",IF(AND(L31="Yes",COUNTIFS($B$5:$B$304,B31,$D$5:$D$304,D31,$F$5:$F$304,F31,$L$5:$L$304,"Yes")&gt;1),"Duplicate selected family","Valid"))))))</x:f>
      </x:c>
      <x:c r="R31" s="9" t="str">
        <x:f>IF(Q31="","",IF(Q31&lt;&gt;"Valid","Fix record",IF('Rules'!$B$30&lt;&gt;"Rules valid","Review rules",IF(L31&lt;&gt;"Yes","Not selected",IF(OR(J31&lt;&gt;"Yes",K31&lt;&gt;"Yes"),"Incomplete / unverified",IF(OR(C31&gt;'Rules'!$B$5,C31&lt;=0),"Invalid / future date",IF(D31="IA",IF(AND(I31="IA authentic",G31='Rules'!$B$14),"Yes","Not eligible IA"),IF(OR(D31="P1",D31="P2"),IF(AND(OR(I31="Independent timed",I31="Independent timed accommodated"),G31=IF(D31="P1",'Rules'!$B$12,'Rules'!$B$13),C31&gt;='Rules'!$B$5-'Rules'!$B$6),"Yes","Not eligible paper"),"Practice / partial"))))))))</x:f>
      </x:c>
    </x:row>
    <x:row r="32" ht="45" customHeight="1">
      <x:c r="A32" s="11" t="str"/>
      <x:c r="B32" s="11" t="str"/>
      <x:c r="C32" s="12" t="str"/>
      <x:c r="D32" s="11" t="str"/>
      <x:c r="E32" s="11" t="str"/>
      <x:c r="F32" s="11" t="str"/>
      <x:c r="G32" s="11" t="str"/>
      <x:c r="H32" s="11" t="str"/>
      <x:c r="I32" s="11" t="str"/>
      <x:c r="J32" s="11" t="str"/>
      <x:c r="K32" s="11" t="str"/>
      <x:c r="L32" s="11" t="str"/>
      <x:c r="M32" s="11" t="str"/>
      <x:c r="N32" s="11" t="str"/>
      <x:c r="O32" s="11" t="str"/>
      <x:c r="P32" s="16" t="str">
        <x:f>IF(AND(ISNUMBER(G32),G32&gt;0,ISNUMBER(H32),H32&gt;=0,H32&lt;=G32),H32/G32,"")</x:f>
      </x:c>
      <x:c r="Q32" s="10" t="str">
        <x:f>IF(AND(A32="",B32="",C32="",D32="",E32="",F32="",G32="",H32="",I32="",J32="",K32="",L32="",M32="",N32="",O32=""),"",IF(OR(A32="",B32="",E32="",F32="",M32="",NOT(ISNUMBER(C32))),"Missing identity/date/source",IF(COUNTIF($A$5:$A$304,A32)&gt;1,"Duplicate evidence ID",IF(OR(NOT(ISNUMBER(G32)),NOT(ISNUMBER(H32))),"Missing mark",IF(OR(G32&lt;=0,H32&lt;0,H32&gt;G32),"Invalid mark",IF(AND(L32="Yes",COUNTIFS($B$5:$B$304,B32,$D$5:$D$304,D32,$F$5:$F$304,F32,$L$5:$L$304,"Yes")&gt;1),"Duplicate selected family","Valid"))))))</x:f>
      </x:c>
      <x:c r="R32" s="10" t="str">
        <x:f>IF(Q32="","",IF(Q32&lt;&gt;"Valid","Fix record",IF('Rules'!$B$30&lt;&gt;"Rules valid","Review rules",IF(L32&lt;&gt;"Yes","Not selected",IF(OR(J32&lt;&gt;"Yes",K32&lt;&gt;"Yes"),"Incomplete / unverified",IF(OR(C32&gt;'Rules'!$B$5,C32&lt;=0),"Invalid / future date",IF(D32="IA",IF(AND(I32="IA authentic",G32='Rules'!$B$14),"Yes","Not eligible IA"),IF(OR(D32="P1",D32="P2"),IF(AND(OR(I32="Independent timed",I32="Independent timed accommodated"),G32=IF(D32="P1",'Rules'!$B$12,'Rules'!$B$13),C32&gt;='Rules'!$B$5-'Rules'!$B$6),"Yes","Not eligible paper"),"Practice / partial"))))))))</x:f>
      </x:c>
    </x:row>
    <x:row r="33" ht="45" customHeight="1">
      <x:c r="A33" s="11" t="str"/>
      <x:c r="B33" s="11" t="str"/>
      <x:c r="C33" s="12" t="str"/>
      <x:c r="D33" s="11" t="str"/>
      <x:c r="E33" s="11" t="str"/>
      <x:c r="F33" s="11" t="str"/>
      <x:c r="G33" s="11" t="str"/>
      <x:c r="H33" s="11" t="str"/>
      <x:c r="I33" s="11" t="str"/>
      <x:c r="J33" s="11" t="str"/>
      <x:c r="K33" s="11" t="str"/>
      <x:c r="L33" s="11" t="str"/>
      <x:c r="M33" s="11" t="str"/>
      <x:c r="N33" s="11" t="str"/>
      <x:c r="O33" s="11" t="str"/>
      <x:c r="P33" s="15" t="str">
        <x:f>IF(AND(ISNUMBER(G33),G33&gt;0,ISNUMBER(H33),H33&gt;=0,H33&lt;=G33),H33/G33,"")</x:f>
      </x:c>
      <x:c r="Q33" s="9" t="str">
        <x:f>IF(AND(A33="",B33="",C33="",D33="",E33="",F33="",G33="",H33="",I33="",J33="",K33="",L33="",M33="",N33="",O33=""),"",IF(OR(A33="",B33="",E33="",F33="",M33="",NOT(ISNUMBER(C33))),"Missing identity/date/source",IF(COUNTIF($A$5:$A$304,A33)&gt;1,"Duplicate evidence ID",IF(OR(NOT(ISNUMBER(G33)),NOT(ISNUMBER(H33))),"Missing mark",IF(OR(G33&lt;=0,H33&lt;0,H33&gt;G33),"Invalid mark",IF(AND(L33="Yes",COUNTIFS($B$5:$B$304,B33,$D$5:$D$304,D33,$F$5:$F$304,F33,$L$5:$L$304,"Yes")&gt;1),"Duplicate selected family","Valid"))))))</x:f>
      </x:c>
      <x:c r="R33" s="9" t="str">
        <x:f>IF(Q33="","",IF(Q33&lt;&gt;"Valid","Fix record",IF('Rules'!$B$30&lt;&gt;"Rules valid","Review rules",IF(L33&lt;&gt;"Yes","Not selected",IF(OR(J33&lt;&gt;"Yes",K33&lt;&gt;"Yes"),"Incomplete / unverified",IF(OR(C33&gt;'Rules'!$B$5,C33&lt;=0),"Invalid / future date",IF(D33="IA",IF(AND(I33="IA authentic",G33='Rules'!$B$14),"Yes","Not eligible IA"),IF(OR(D33="P1",D33="P2"),IF(AND(OR(I33="Independent timed",I33="Independent timed accommodated"),G33=IF(D33="P1",'Rules'!$B$12,'Rules'!$B$13),C33&gt;='Rules'!$B$5-'Rules'!$B$6),"Yes","Not eligible paper"),"Practice / partial"))))))))</x:f>
      </x:c>
    </x:row>
    <x:row r="34" ht="45" customHeight="1">
      <x:c r="A34" s="11" t="str"/>
      <x:c r="B34" s="11" t="str"/>
      <x:c r="C34" s="12" t="str"/>
      <x:c r="D34" s="11" t="str"/>
      <x:c r="E34" s="11" t="str"/>
      <x:c r="F34" s="11" t="str"/>
      <x:c r="G34" s="11" t="str"/>
      <x:c r="H34" s="11" t="str"/>
      <x:c r="I34" s="11" t="str"/>
      <x:c r="J34" s="11" t="str"/>
      <x:c r="K34" s="11" t="str"/>
      <x:c r="L34" s="11" t="str"/>
      <x:c r="M34" s="11" t="str"/>
      <x:c r="N34" s="11" t="str"/>
      <x:c r="O34" s="11" t="str"/>
      <x:c r="P34" s="16" t="str">
        <x:f>IF(AND(ISNUMBER(G34),G34&gt;0,ISNUMBER(H34),H34&gt;=0,H34&lt;=G34),H34/G34,"")</x:f>
      </x:c>
      <x:c r="Q34" s="10" t="str">
        <x:f>IF(AND(A34="",B34="",C34="",D34="",E34="",F34="",G34="",H34="",I34="",J34="",K34="",L34="",M34="",N34="",O34=""),"",IF(OR(A34="",B34="",E34="",F34="",M34="",NOT(ISNUMBER(C34))),"Missing identity/date/source",IF(COUNTIF($A$5:$A$304,A34)&gt;1,"Duplicate evidence ID",IF(OR(NOT(ISNUMBER(G34)),NOT(ISNUMBER(H34))),"Missing mark",IF(OR(G34&lt;=0,H34&lt;0,H34&gt;G34),"Invalid mark",IF(AND(L34="Yes",COUNTIFS($B$5:$B$304,B34,$D$5:$D$304,D34,$F$5:$F$304,F34,$L$5:$L$304,"Yes")&gt;1),"Duplicate selected family","Valid"))))))</x:f>
      </x:c>
      <x:c r="R34" s="10" t="str">
        <x:f>IF(Q34="","",IF(Q34&lt;&gt;"Valid","Fix record",IF('Rules'!$B$30&lt;&gt;"Rules valid","Review rules",IF(L34&lt;&gt;"Yes","Not selected",IF(OR(J34&lt;&gt;"Yes",K34&lt;&gt;"Yes"),"Incomplete / unverified",IF(OR(C34&gt;'Rules'!$B$5,C34&lt;=0),"Invalid / future date",IF(D34="IA",IF(AND(I34="IA authentic",G34='Rules'!$B$14),"Yes","Not eligible IA"),IF(OR(D34="P1",D34="P2"),IF(AND(OR(I34="Independent timed",I34="Independent timed accommodated"),G34=IF(D34="P1",'Rules'!$B$12,'Rules'!$B$13),C34&gt;='Rules'!$B$5-'Rules'!$B$6),"Yes","Not eligible paper"),"Practice / partial"))))))))</x:f>
      </x:c>
    </x:row>
    <x:row r="35" ht="45" customHeight="1">
      <x:c r="A35" s="11" t="str"/>
      <x:c r="B35" s="11" t="str"/>
      <x:c r="C35" s="12" t="str"/>
      <x:c r="D35" s="11" t="str"/>
      <x:c r="E35" s="11" t="str"/>
      <x:c r="F35" s="11" t="str"/>
      <x:c r="G35" s="11" t="str"/>
      <x:c r="H35" s="11" t="str"/>
      <x:c r="I35" s="11" t="str"/>
      <x:c r="J35" s="11" t="str"/>
      <x:c r="K35" s="11" t="str"/>
      <x:c r="L35" s="11" t="str"/>
      <x:c r="M35" s="11" t="str"/>
      <x:c r="N35" s="11" t="str"/>
      <x:c r="O35" s="11" t="str"/>
      <x:c r="P35" s="15" t="str">
        <x:f>IF(AND(ISNUMBER(G35),G35&gt;0,ISNUMBER(H35),H35&gt;=0,H35&lt;=G35),H35/G35,"")</x:f>
      </x:c>
      <x:c r="Q35" s="9" t="str">
        <x:f>IF(AND(A35="",B35="",C35="",D35="",E35="",F35="",G35="",H35="",I35="",J35="",K35="",L35="",M35="",N35="",O35=""),"",IF(OR(A35="",B35="",E35="",F35="",M35="",NOT(ISNUMBER(C35))),"Missing identity/date/source",IF(COUNTIF($A$5:$A$304,A35)&gt;1,"Duplicate evidence ID",IF(OR(NOT(ISNUMBER(G35)),NOT(ISNUMBER(H35))),"Missing mark",IF(OR(G35&lt;=0,H35&lt;0,H35&gt;G35),"Invalid mark",IF(AND(L35="Yes",COUNTIFS($B$5:$B$304,B35,$D$5:$D$304,D35,$F$5:$F$304,F35,$L$5:$L$304,"Yes")&gt;1),"Duplicate selected family","Valid"))))))</x:f>
      </x:c>
      <x:c r="R35" s="9" t="str">
        <x:f>IF(Q35="","",IF(Q35&lt;&gt;"Valid","Fix record",IF('Rules'!$B$30&lt;&gt;"Rules valid","Review rules",IF(L35&lt;&gt;"Yes","Not selected",IF(OR(J35&lt;&gt;"Yes",K35&lt;&gt;"Yes"),"Incomplete / unverified",IF(OR(C35&gt;'Rules'!$B$5,C35&lt;=0),"Invalid / future date",IF(D35="IA",IF(AND(I35="IA authentic",G35='Rules'!$B$14),"Yes","Not eligible IA"),IF(OR(D35="P1",D35="P2"),IF(AND(OR(I35="Independent timed",I35="Independent timed accommodated"),G35=IF(D35="P1",'Rules'!$B$12,'Rules'!$B$13),C35&gt;='Rules'!$B$5-'Rules'!$B$6),"Yes","Not eligible paper"),"Practice / partial"))))))))</x:f>
      </x:c>
    </x:row>
    <x:row r="36" ht="45" customHeight="1">
      <x:c r="A36" s="11" t="str"/>
      <x:c r="B36" s="11" t="str"/>
      <x:c r="C36" s="12" t="str"/>
      <x:c r="D36" s="11" t="str"/>
      <x:c r="E36" s="11" t="str"/>
      <x:c r="F36" s="11" t="str"/>
      <x:c r="G36" s="11" t="str"/>
      <x:c r="H36" s="11" t="str"/>
      <x:c r="I36" s="11" t="str"/>
      <x:c r="J36" s="11" t="str"/>
      <x:c r="K36" s="11" t="str"/>
      <x:c r="L36" s="11" t="str"/>
      <x:c r="M36" s="11" t="str"/>
      <x:c r="N36" s="11" t="str"/>
      <x:c r="O36" s="11" t="str"/>
      <x:c r="P36" s="16" t="str">
        <x:f>IF(AND(ISNUMBER(G36),G36&gt;0,ISNUMBER(H36),H36&gt;=0,H36&lt;=G36),H36/G36,"")</x:f>
      </x:c>
      <x:c r="Q36" s="10" t="str">
        <x:f>IF(AND(A36="",B36="",C36="",D36="",E36="",F36="",G36="",H36="",I36="",J36="",K36="",L36="",M36="",N36="",O36=""),"",IF(OR(A36="",B36="",E36="",F36="",M36="",NOT(ISNUMBER(C36))),"Missing identity/date/source",IF(COUNTIF($A$5:$A$304,A36)&gt;1,"Duplicate evidence ID",IF(OR(NOT(ISNUMBER(G36)),NOT(ISNUMBER(H36))),"Missing mark",IF(OR(G36&lt;=0,H36&lt;0,H36&gt;G36),"Invalid mark",IF(AND(L36="Yes",COUNTIFS($B$5:$B$304,B36,$D$5:$D$304,D36,$F$5:$F$304,F36,$L$5:$L$304,"Yes")&gt;1),"Duplicate selected family","Valid"))))))</x:f>
      </x:c>
      <x:c r="R36" s="10" t="str">
        <x:f>IF(Q36="","",IF(Q36&lt;&gt;"Valid","Fix record",IF('Rules'!$B$30&lt;&gt;"Rules valid","Review rules",IF(L36&lt;&gt;"Yes","Not selected",IF(OR(J36&lt;&gt;"Yes",K36&lt;&gt;"Yes"),"Incomplete / unverified",IF(OR(C36&gt;'Rules'!$B$5,C36&lt;=0),"Invalid / future date",IF(D36="IA",IF(AND(I36="IA authentic",G36='Rules'!$B$14),"Yes","Not eligible IA"),IF(OR(D36="P1",D36="P2"),IF(AND(OR(I36="Independent timed",I36="Independent timed accommodated"),G36=IF(D36="P1",'Rules'!$B$12,'Rules'!$B$13),C36&gt;='Rules'!$B$5-'Rules'!$B$6),"Yes","Not eligible paper"),"Practice / partial"))))))))</x:f>
      </x:c>
    </x:row>
    <x:row r="37" ht="45" customHeight="1">
      <x:c r="A37" s="11" t="str"/>
      <x:c r="B37" s="11" t="str"/>
      <x:c r="C37" s="12" t="str"/>
      <x:c r="D37" s="11" t="str"/>
      <x:c r="E37" s="11" t="str"/>
      <x:c r="F37" s="11" t="str"/>
      <x:c r="G37" s="11" t="str"/>
      <x:c r="H37" s="11" t="str"/>
      <x:c r="I37" s="11" t="str"/>
      <x:c r="J37" s="11" t="str"/>
      <x:c r="K37" s="11" t="str"/>
      <x:c r="L37" s="11" t="str"/>
      <x:c r="M37" s="11" t="str"/>
      <x:c r="N37" s="11" t="str"/>
      <x:c r="O37" s="11" t="str"/>
      <x:c r="P37" s="15" t="str">
        <x:f>IF(AND(ISNUMBER(G37),G37&gt;0,ISNUMBER(H37),H37&gt;=0,H37&lt;=G37),H37/G37,"")</x:f>
      </x:c>
      <x:c r="Q37" s="9" t="str">
        <x:f>IF(AND(A37="",B37="",C37="",D37="",E37="",F37="",G37="",H37="",I37="",J37="",K37="",L37="",M37="",N37="",O37=""),"",IF(OR(A37="",B37="",E37="",F37="",M37="",NOT(ISNUMBER(C37))),"Missing identity/date/source",IF(COUNTIF($A$5:$A$304,A37)&gt;1,"Duplicate evidence ID",IF(OR(NOT(ISNUMBER(G37)),NOT(ISNUMBER(H37))),"Missing mark",IF(OR(G37&lt;=0,H37&lt;0,H37&gt;G37),"Invalid mark",IF(AND(L37="Yes",COUNTIFS($B$5:$B$304,B37,$D$5:$D$304,D37,$F$5:$F$304,F37,$L$5:$L$304,"Yes")&gt;1),"Duplicate selected family","Valid"))))))</x:f>
      </x:c>
      <x:c r="R37" s="9" t="str">
        <x:f>IF(Q37="","",IF(Q37&lt;&gt;"Valid","Fix record",IF('Rules'!$B$30&lt;&gt;"Rules valid","Review rules",IF(L37&lt;&gt;"Yes","Not selected",IF(OR(J37&lt;&gt;"Yes",K37&lt;&gt;"Yes"),"Incomplete / unverified",IF(OR(C37&gt;'Rules'!$B$5,C37&lt;=0),"Invalid / future date",IF(D37="IA",IF(AND(I37="IA authentic",G37='Rules'!$B$14),"Yes","Not eligible IA"),IF(OR(D37="P1",D37="P2"),IF(AND(OR(I37="Independent timed",I37="Independent timed accommodated"),G37=IF(D37="P1",'Rules'!$B$12,'Rules'!$B$13),C37&gt;='Rules'!$B$5-'Rules'!$B$6),"Yes","Not eligible paper"),"Practice / partial"))))))))</x:f>
      </x:c>
    </x:row>
    <x:row r="38" ht="45" customHeight="1">
      <x:c r="A38" s="11" t="str"/>
      <x:c r="B38" s="11" t="str"/>
      <x:c r="C38" s="12" t="str"/>
      <x:c r="D38" s="11" t="str"/>
      <x:c r="E38" s="11" t="str"/>
      <x:c r="F38" s="11" t="str"/>
      <x:c r="G38" s="11" t="str"/>
      <x:c r="H38" s="11" t="str"/>
      <x:c r="I38" s="11" t="str"/>
      <x:c r="J38" s="11" t="str"/>
      <x:c r="K38" s="11" t="str"/>
      <x:c r="L38" s="11" t="str"/>
      <x:c r="M38" s="11" t="str"/>
      <x:c r="N38" s="11" t="str"/>
      <x:c r="O38" s="11" t="str"/>
      <x:c r="P38" s="16" t="str">
        <x:f>IF(AND(ISNUMBER(G38),G38&gt;0,ISNUMBER(H38),H38&gt;=0,H38&lt;=G38),H38/G38,"")</x:f>
      </x:c>
      <x:c r="Q38" s="10" t="str">
        <x:f>IF(AND(A38="",B38="",C38="",D38="",E38="",F38="",G38="",H38="",I38="",J38="",K38="",L38="",M38="",N38="",O38=""),"",IF(OR(A38="",B38="",E38="",F38="",M38="",NOT(ISNUMBER(C38))),"Missing identity/date/source",IF(COUNTIF($A$5:$A$304,A38)&gt;1,"Duplicate evidence ID",IF(OR(NOT(ISNUMBER(G38)),NOT(ISNUMBER(H38))),"Missing mark",IF(OR(G38&lt;=0,H38&lt;0,H38&gt;G38),"Invalid mark",IF(AND(L38="Yes",COUNTIFS($B$5:$B$304,B38,$D$5:$D$304,D38,$F$5:$F$304,F38,$L$5:$L$304,"Yes")&gt;1),"Duplicate selected family","Valid"))))))</x:f>
      </x:c>
      <x:c r="R38" s="10" t="str">
        <x:f>IF(Q38="","",IF(Q38&lt;&gt;"Valid","Fix record",IF('Rules'!$B$30&lt;&gt;"Rules valid","Review rules",IF(L38&lt;&gt;"Yes","Not selected",IF(OR(J38&lt;&gt;"Yes",K38&lt;&gt;"Yes"),"Incomplete / unverified",IF(OR(C38&gt;'Rules'!$B$5,C38&lt;=0),"Invalid / future date",IF(D38="IA",IF(AND(I38="IA authentic",G38='Rules'!$B$14),"Yes","Not eligible IA"),IF(OR(D38="P1",D38="P2"),IF(AND(OR(I38="Independent timed",I38="Independent timed accommodated"),G38=IF(D38="P1",'Rules'!$B$12,'Rules'!$B$13),C38&gt;='Rules'!$B$5-'Rules'!$B$6),"Yes","Not eligible paper"),"Practice / partial"))))))))</x:f>
      </x:c>
    </x:row>
    <x:row r="39" ht="45" customHeight="1">
      <x:c r="A39" s="11" t="str"/>
      <x:c r="B39" s="11" t="str"/>
      <x:c r="C39" s="12" t="str"/>
      <x:c r="D39" s="11" t="str"/>
      <x:c r="E39" s="11" t="str"/>
      <x:c r="F39" s="11" t="str"/>
      <x:c r="G39" s="11" t="str"/>
      <x:c r="H39" s="11" t="str"/>
      <x:c r="I39" s="11" t="str"/>
      <x:c r="J39" s="11" t="str"/>
      <x:c r="K39" s="11" t="str"/>
      <x:c r="L39" s="11" t="str"/>
      <x:c r="M39" s="11" t="str"/>
      <x:c r="N39" s="11" t="str"/>
      <x:c r="O39" s="11" t="str"/>
      <x:c r="P39" s="15" t="str">
        <x:f>IF(AND(ISNUMBER(G39),G39&gt;0,ISNUMBER(H39),H39&gt;=0,H39&lt;=G39),H39/G39,"")</x:f>
      </x:c>
      <x:c r="Q39" s="9" t="str">
        <x:f>IF(AND(A39="",B39="",C39="",D39="",E39="",F39="",G39="",H39="",I39="",J39="",K39="",L39="",M39="",N39="",O39=""),"",IF(OR(A39="",B39="",E39="",F39="",M39="",NOT(ISNUMBER(C39))),"Missing identity/date/source",IF(COUNTIF($A$5:$A$304,A39)&gt;1,"Duplicate evidence ID",IF(OR(NOT(ISNUMBER(G39)),NOT(ISNUMBER(H39))),"Missing mark",IF(OR(G39&lt;=0,H39&lt;0,H39&gt;G39),"Invalid mark",IF(AND(L39="Yes",COUNTIFS($B$5:$B$304,B39,$D$5:$D$304,D39,$F$5:$F$304,F39,$L$5:$L$304,"Yes")&gt;1),"Duplicate selected family","Valid"))))))</x:f>
      </x:c>
      <x:c r="R39" s="9" t="str">
        <x:f>IF(Q39="","",IF(Q39&lt;&gt;"Valid","Fix record",IF('Rules'!$B$30&lt;&gt;"Rules valid","Review rules",IF(L39&lt;&gt;"Yes","Not selected",IF(OR(J39&lt;&gt;"Yes",K39&lt;&gt;"Yes"),"Incomplete / unverified",IF(OR(C39&gt;'Rules'!$B$5,C39&lt;=0),"Invalid / future date",IF(D39="IA",IF(AND(I39="IA authentic",G39='Rules'!$B$14),"Yes","Not eligible IA"),IF(OR(D39="P1",D39="P2"),IF(AND(OR(I39="Independent timed",I39="Independent timed accommodated"),G39=IF(D39="P1",'Rules'!$B$12,'Rules'!$B$13),C39&gt;='Rules'!$B$5-'Rules'!$B$6),"Yes","Not eligible paper"),"Practice / partial"))))))))</x:f>
      </x:c>
    </x:row>
    <x:row r="40" ht="45" customHeight="1">
      <x:c r="A40" s="11" t="str"/>
      <x:c r="B40" s="11" t="str"/>
      <x:c r="C40" s="12" t="str"/>
      <x:c r="D40" s="11" t="str"/>
      <x:c r="E40" s="11" t="str"/>
      <x:c r="F40" s="11" t="str"/>
      <x:c r="G40" s="11" t="str"/>
      <x:c r="H40" s="11" t="str"/>
      <x:c r="I40" s="11" t="str"/>
      <x:c r="J40" s="11" t="str"/>
      <x:c r="K40" s="11" t="str"/>
      <x:c r="L40" s="11" t="str"/>
      <x:c r="M40" s="11" t="str"/>
      <x:c r="N40" s="11" t="str"/>
      <x:c r="O40" s="11" t="str"/>
      <x:c r="P40" s="16" t="str">
        <x:f>IF(AND(ISNUMBER(G40),G40&gt;0,ISNUMBER(H40),H40&gt;=0,H40&lt;=G40),H40/G40,"")</x:f>
      </x:c>
      <x:c r="Q40" s="10" t="str">
        <x:f>IF(AND(A40="",B40="",C40="",D40="",E40="",F40="",G40="",H40="",I40="",J40="",K40="",L40="",M40="",N40="",O40=""),"",IF(OR(A40="",B40="",E40="",F40="",M40="",NOT(ISNUMBER(C40))),"Missing identity/date/source",IF(COUNTIF($A$5:$A$304,A40)&gt;1,"Duplicate evidence ID",IF(OR(NOT(ISNUMBER(G40)),NOT(ISNUMBER(H40))),"Missing mark",IF(OR(G40&lt;=0,H40&lt;0,H40&gt;G40),"Invalid mark",IF(AND(L40="Yes",COUNTIFS($B$5:$B$304,B40,$D$5:$D$304,D40,$F$5:$F$304,F40,$L$5:$L$304,"Yes")&gt;1),"Duplicate selected family","Valid"))))))</x:f>
      </x:c>
      <x:c r="R40" s="10" t="str">
        <x:f>IF(Q40="","",IF(Q40&lt;&gt;"Valid","Fix record",IF('Rules'!$B$30&lt;&gt;"Rules valid","Review rules",IF(L40&lt;&gt;"Yes","Not selected",IF(OR(J40&lt;&gt;"Yes",K40&lt;&gt;"Yes"),"Incomplete / unverified",IF(OR(C40&gt;'Rules'!$B$5,C40&lt;=0),"Invalid / future date",IF(D40="IA",IF(AND(I40="IA authentic",G40='Rules'!$B$14),"Yes","Not eligible IA"),IF(OR(D40="P1",D40="P2"),IF(AND(OR(I40="Independent timed",I40="Independent timed accommodated"),G40=IF(D40="P1",'Rules'!$B$12,'Rules'!$B$13),C40&gt;='Rules'!$B$5-'Rules'!$B$6),"Yes","Not eligible paper"),"Practice / partial"))))))))</x:f>
      </x:c>
    </x:row>
    <x:row r="41" ht="45" customHeight="1">
      <x:c r="A41" s="11" t="str"/>
      <x:c r="B41" s="11" t="str"/>
      <x:c r="C41" s="12" t="str"/>
      <x:c r="D41" s="11" t="str"/>
      <x:c r="E41" s="11" t="str"/>
      <x:c r="F41" s="11" t="str"/>
      <x:c r="G41" s="11" t="str"/>
      <x:c r="H41" s="11" t="str"/>
      <x:c r="I41" s="11" t="str"/>
      <x:c r="J41" s="11" t="str"/>
      <x:c r="K41" s="11" t="str"/>
      <x:c r="L41" s="11" t="str"/>
      <x:c r="M41" s="11" t="str"/>
      <x:c r="N41" s="11" t="str"/>
      <x:c r="O41" s="11" t="str"/>
      <x:c r="P41" s="15" t="str">
        <x:f>IF(AND(ISNUMBER(G41),G41&gt;0,ISNUMBER(H41),H41&gt;=0,H41&lt;=G41),H41/G41,"")</x:f>
      </x:c>
      <x:c r="Q41" s="9" t="str">
        <x:f>IF(AND(A41="",B41="",C41="",D41="",E41="",F41="",G41="",H41="",I41="",J41="",K41="",L41="",M41="",N41="",O41=""),"",IF(OR(A41="",B41="",E41="",F41="",M41="",NOT(ISNUMBER(C41))),"Missing identity/date/source",IF(COUNTIF($A$5:$A$304,A41)&gt;1,"Duplicate evidence ID",IF(OR(NOT(ISNUMBER(G41)),NOT(ISNUMBER(H41))),"Missing mark",IF(OR(G41&lt;=0,H41&lt;0,H41&gt;G41),"Invalid mark",IF(AND(L41="Yes",COUNTIFS($B$5:$B$304,B41,$D$5:$D$304,D41,$F$5:$F$304,F41,$L$5:$L$304,"Yes")&gt;1),"Duplicate selected family","Valid"))))))</x:f>
      </x:c>
      <x:c r="R41" s="9" t="str">
        <x:f>IF(Q41="","",IF(Q41&lt;&gt;"Valid","Fix record",IF('Rules'!$B$30&lt;&gt;"Rules valid","Review rules",IF(L41&lt;&gt;"Yes","Not selected",IF(OR(J41&lt;&gt;"Yes",K41&lt;&gt;"Yes"),"Incomplete / unverified",IF(OR(C41&gt;'Rules'!$B$5,C41&lt;=0),"Invalid / future date",IF(D41="IA",IF(AND(I41="IA authentic",G41='Rules'!$B$14),"Yes","Not eligible IA"),IF(OR(D41="P1",D41="P2"),IF(AND(OR(I41="Independent timed",I41="Independent timed accommodated"),G41=IF(D41="P1",'Rules'!$B$12,'Rules'!$B$13),C41&gt;='Rules'!$B$5-'Rules'!$B$6),"Yes","Not eligible paper"),"Practice / partial"))))))))</x:f>
      </x:c>
    </x:row>
    <x:row r="42" ht="45" customHeight="1">
      <x:c r="A42" s="11" t="str"/>
      <x:c r="B42" s="11" t="str"/>
      <x:c r="C42" s="12" t="str"/>
      <x:c r="D42" s="11" t="str"/>
      <x:c r="E42" s="11" t="str"/>
      <x:c r="F42" s="11" t="str"/>
      <x:c r="G42" s="11" t="str"/>
      <x:c r="H42" s="11" t="str"/>
      <x:c r="I42" s="11" t="str"/>
      <x:c r="J42" s="11" t="str"/>
      <x:c r="K42" s="11" t="str"/>
      <x:c r="L42" s="11" t="str"/>
      <x:c r="M42" s="11" t="str"/>
      <x:c r="N42" s="11" t="str"/>
      <x:c r="O42" s="11" t="str"/>
      <x:c r="P42" s="16" t="str">
        <x:f>IF(AND(ISNUMBER(G42),G42&gt;0,ISNUMBER(H42),H42&gt;=0,H42&lt;=G42),H42/G42,"")</x:f>
      </x:c>
      <x:c r="Q42" s="10" t="str">
        <x:f>IF(AND(A42="",B42="",C42="",D42="",E42="",F42="",G42="",H42="",I42="",J42="",K42="",L42="",M42="",N42="",O42=""),"",IF(OR(A42="",B42="",E42="",F42="",M42="",NOT(ISNUMBER(C42))),"Missing identity/date/source",IF(COUNTIF($A$5:$A$304,A42)&gt;1,"Duplicate evidence ID",IF(OR(NOT(ISNUMBER(G42)),NOT(ISNUMBER(H42))),"Missing mark",IF(OR(G42&lt;=0,H42&lt;0,H42&gt;G42),"Invalid mark",IF(AND(L42="Yes",COUNTIFS($B$5:$B$304,B42,$D$5:$D$304,D42,$F$5:$F$304,F42,$L$5:$L$304,"Yes")&gt;1),"Duplicate selected family","Valid"))))))</x:f>
      </x:c>
      <x:c r="R42" s="10" t="str">
        <x:f>IF(Q42="","",IF(Q42&lt;&gt;"Valid","Fix record",IF('Rules'!$B$30&lt;&gt;"Rules valid","Review rules",IF(L42&lt;&gt;"Yes","Not selected",IF(OR(J42&lt;&gt;"Yes",K42&lt;&gt;"Yes"),"Incomplete / unverified",IF(OR(C42&gt;'Rules'!$B$5,C42&lt;=0),"Invalid / future date",IF(D42="IA",IF(AND(I42="IA authentic",G42='Rules'!$B$14),"Yes","Not eligible IA"),IF(OR(D42="P1",D42="P2"),IF(AND(OR(I42="Independent timed",I42="Independent timed accommodated"),G42=IF(D42="P1",'Rules'!$B$12,'Rules'!$B$13),C42&gt;='Rules'!$B$5-'Rules'!$B$6),"Yes","Not eligible paper"),"Practice / partial"))))))))</x:f>
      </x:c>
    </x:row>
    <x:row r="43" ht="45" customHeight="1">
      <x:c r="A43" s="11" t="str"/>
      <x:c r="B43" s="11" t="str"/>
      <x:c r="C43" s="12" t="str"/>
      <x:c r="D43" s="11" t="str"/>
      <x:c r="E43" s="11" t="str"/>
      <x:c r="F43" s="11" t="str"/>
      <x:c r="G43" s="11" t="str"/>
      <x:c r="H43" s="11" t="str"/>
      <x:c r="I43" s="11" t="str"/>
      <x:c r="J43" s="11" t="str"/>
      <x:c r="K43" s="11" t="str"/>
      <x:c r="L43" s="11" t="str"/>
      <x:c r="M43" s="11" t="str"/>
      <x:c r="N43" s="11" t="str"/>
      <x:c r="O43" s="11" t="str"/>
      <x:c r="P43" s="15" t="str">
        <x:f>IF(AND(ISNUMBER(G43),G43&gt;0,ISNUMBER(H43),H43&gt;=0,H43&lt;=G43),H43/G43,"")</x:f>
      </x:c>
      <x:c r="Q43" s="9" t="str">
        <x:f>IF(AND(A43="",B43="",C43="",D43="",E43="",F43="",G43="",H43="",I43="",J43="",K43="",L43="",M43="",N43="",O43=""),"",IF(OR(A43="",B43="",E43="",F43="",M43="",NOT(ISNUMBER(C43))),"Missing identity/date/source",IF(COUNTIF($A$5:$A$304,A43)&gt;1,"Duplicate evidence ID",IF(OR(NOT(ISNUMBER(G43)),NOT(ISNUMBER(H43))),"Missing mark",IF(OR(G43&lt;=0,H43&lt;0,H43&gt;G43),"Invalid mark",IF(AND(L43="Yes",COUNTIFS($B$5:$B$304,B43,$D$5:$D$304,D43,$F$5:$F$304,F43,$L$5:$L$304,"Yes")&gt;1),"Duplicate selected family","Valid"))))))</x:f>
      </x:c>
      <x:c r="R43" s="9" t="str">
        <x:f>IF(Q43="","",IF(Q43&lt;&gt;"Valid","Fix record",IF('Rules'!$B$30&lt;&gt;"Rules valid","Review rules",IF(L43&lt;&gt;"Yes","Not selected",IF(OR(J43&lt;&gt;"Yes",K43&lt;&gt;"Yes"),"Incomplete / unverified",IF(OR(C43&gt;'Rules'!$B$5,C43&lt;=0),"Invalid / future date",IF(D43="IA",IF(AND(I43="IA authentic",G43='Rules'!$B$14),"Yes","Not eligible IA"),IF(OR(D43="P1",D43="P2"),IF(AND(OR(I43="Independent timed",I43="Independent timed accommodated"),G43=IF(D43="P1",'Rules'!$B$12,'Rules'!$B$13),C43&gt;='Rules'!$B$5-'Rules'!$B$6),"Yes","Not eligible paper"),"Practice / partial"))))))))</x:f>
      </x:c>
    </x:row>
    <x:row r="44" ht="45" customHeight="1">
      <x:c r="A44" s="11" t="str"/>
      <x:c r="B44" s="11" t="str"/>
      <x:c r="C44" s="12" t="str"/>
      <x:c r="D44" s="11" t="str"/>
      <x:c r="E44" s="11" t="str"/>
      <x:c r="F44" s="11" t="str"/>
      <x:c r="G44" s="11" t="str"/>
      <x:c r="H44" s="11" t="str"/>
      <x:c r="I44" s="11" t="str"/>
      <x:c r="J44" s="11" t="str"/>
      <x:c r="K44" s="11" t="str"/>
      <x:c r="L44" s="11" t="str"/>
      <x:c r="M44" s="11" t="str"/>
      <x:c r="N44" s="11" t="str"/>
      <x:c r="O44" s="11" t="str"/>
      <x:c r="P44" s="16" t="str">
        <x:f>IF(AND(ISNUMBER(G44),G44&gt;0,ISNUMBER(H44),H44&gt;=0,H44&lt;=G44),H44/G44,"")</x:f>
      </x:c>
      <x:c r="Q44" s="10" t="str">
        <x:f>IF(AND(A44="",B44="",C44="",D44="",E44="",F44="",G44="",H44="",I44="",J44="",K44="",L44="",M44="",N44="",O44=""),"",IF(OR(A44="",B44="",E44="",F44="",M44="",NOT(ISNUMBER(C44))),"Missing identity/date/source",IF(COUNTIF($A$5:$A$304,A44)&gt;1,"Duplicate evidence ID",IF(OR(NOT(ISNUMBER(G44)),NOT(ISNUMBER(H44))),"Missing mark",IF(OR(G44&lt;=0,H44&lt;0,H44&gt;G44),"Invalid mark",IF(AND(L44="Yes",COUNTIFS($B$5:$B$304,B44,$D$5:$D$304,D44,$F$5:$F$304,F44,$L$5:$L$304,"Yes")&gt;1),"Duplicate selected family","Valid"))))))</x:f>
      </x:c>
      <x:c r="R44" s="10" t="str">
        <x:f>IF(Q44="","",IF(Q44&lt;&gt;"Valid","Fix record",IF('Rules'!$B$30&lt;&gt;"Rules valid","Review rules",IF(L44&lt;&gt;"Yes","Not selected",IF(OR(J44&lt;&gt;"Yes",K44&lt;&gt;"Yes"),"Incomplete / unverified",IF(OR(C44&gt;'Rules'!$B$5,C44&lt;=0),"Invalid / future date",IF(D44="IA",IF(AND(I44="IA authentic",G44='Rules'!$B$14),"Yes","Not eligible IA"),IF(OR(D44="P1",D44="P2"),IF(AND(OR(I44="Independent timed",I44="Independent timed accommodated"),G44=IF(D44="P1",'Rules'!$B$12,'Rules'!$B$13),C44&gt;='Rules'!$B$5-'Rules'!$B$6),"Yes","Not eligible paper"),"Practice / partial"))))))))</x:f>
      </x:c>
    </x:row>
    <x:row r="45" ht="45" customHeight="1">
      <x:c r="A45" s="11" t="str"/>
      <x:c r="B45" s="11" t="str"/>
      <x:c r="C45" s="12" t="str"/>
      <x:c r="D45" s="11" t="str"/>
      <x:c r="E45" s="11" t="str"/>
      <x:c r="F45" s="11" t="str"/>
      <x:c r="G45" s="11" t="str"/>
      <x:c r="H45" s="11" t="str"/>
      <x:c r="I45" s="11" t="str"/>
      <x:c r="J45" s="11" t="str"/>
      <x:c r="K45" s="11" t="str"/>
      <x:c r="L45" s="11" t="str"/>
      <x:c r="M45" s="11" t="str"/>
      <x:c r="N45" s="11" t="str"/>
      <x:c r="O45" s="11" t="str"/>
      <x:c r="P45" s="15" t="str">
        <x:f>IF(AND(ISNUMBER(G45),G45&gt;0,ISNUMBER(H45),H45&gt;=0,H45&lt;=G45),H45/G45,"")</x:f>
      </x:c>
      <x:c r="Q45" s="9" t="str">
        <x:f>IF(AND(A45="",B45="",C45="",D45="",E45="",F45="",G45="",H45="",I45="",J45="",K45="",L45="",M45="",N45="",O45=""),"",IF(OR(A45="",B45="",E45="",F45="",M45="",NOT(ISNUMBER(C45))),"Missing identity/date/source",IF(COUNTIF($A$5:$A$304,A45)&gt;1,"Duplicate evidence ID",IF(OR(NOT(ISNUMBER(G45)),NOT(ISNUMBER(H45))),"Missing mark",IF(OR(G45&lt;=0,H45&lt;0,H45&gt;G45),"Invalid mark",IF(AND(L45="Yes",COUNTIFS($B$5:$B$304,B45,$D$5:$D$304,D45,$F$5:$F$304,F45,$L$5:$L$304,"Yes")&gt;1),"Duplicate selected family","Valid"))))))</x:f>
      </x:c>
      <x:c r="R45" s="9" t="str">
        <x:f>IF(Q45="","",IF(Q45&lt;&gt;"Valid","Fix record",IF('Rules'!$B$30&lt;&gt;"Rules valid","Review rules",IF(L45&lt;&gt;"Yes","Not selected",IF(OR(J45&lt;&gt;"Yes",K45&lt;&gt;"Yes"),"Incomplete / unverified",IF(OR(C45&gt;'Rules'!$B$5,C45&lt;=0),"Invalid / future date",IF(D45="IA",IF(AND(I45="IA authentic",G45='Rules'!$B$14),"Yes","Not eligible IA"),IF(OR(D45="P1",D45="P2"),IF(AND(OR(I45="Independent timed",I45="Independent timed accommodated"),G45=IF(D45="P1",'Rules'!$B$12,'Rules'!$B$13),C45&gt;='Rules'!$B$5-'Rules'!$B$6),"Yes","Not eligible paper"),"Practice / partial"))))))))</x:f>
      </x:c>
    </x:row>
    <x:row r="46" ht="45" customHeight="1">
      <x:c r="A46" s="11" t="str"/>
      <x:c r="B46" s="11" t="str"/>
      <x:c r="C46" s="12" t="str"/>
      <x:c r="D46" s="11" t="str"/>
      <x:c r="E46" s="11" t="str"/>
      <x:c r="F46" s="11" t="str"/>
      <x:c r="G46" s="11" t="str"/>
      <x:c r="H46" s="11" t="str"/>
      <x:c r="I46" s="11" t="str"/>
      <x:c r="J46" s="11" t="str"/>
      <x:c r="K46" s="11" t="str"/>
      <x:c r="L46" s="11" t="str"/>
      <x:c r="M46" s="11" t="str"/>
      <x:c r="N46" s="11" t="str"/>
      <x:c r="O46" s="11" t="str"/>
      <x:c r="P46" s="16" t="str">
        <x:f>IF(AND(ISNUMBER(G46),G46&gt;0,ISNUMBER(H46),H46&gt;=0,H46&lt;=G46),H46/G46,"")</x:f>
      </x:c>
      <x:c r="Q46" s="10" t="str">
        <x:f>IF(AND(A46="",B46="",C46="",D46="",E46="",F46="",G46="",H46="",I46="",J46="",K46="",L46="",M46="",N46="",O46=""),"",IF(OR(A46="",B46="",E46="",F46="",M46="",NOT(ISNUMBER(C46))),"Missing identity/date/source",IF(COUNTIF($A$5:$A$304,A46)&gt;1,"Duplicate evidence ID",IF(OR(NOT(ISNUMBER(G46)),NOT(ISNUMBER(H46))),"Missing mark",IF(OR(G46&lt;=0,H46&lt;0,H46&gt;G46),"Invalid mark",IF(AND(L46="Yes",COUNTIFS($B$5:$B$304,B46,$D$5:$D$304,D46,$F$5:$F$304,F46,$L$5:$L$304,"Yes")&gt;1),"Duplicate selected family","Valid"))))))</x:f>
      </x:c>
      <x:c r="R46" s="10" t="str">
        <x:f>IF(Q46="","",IF(Q46&lt;&gt;"Valid","Fix record",IF('Rules'!$B$30&lt;&gt;"Rules valid","Review rules",IF(L46&lt;&gt;"Yes","Not selected",IF(OR(J46&lt;&gt;"Yes",K46&lt;&gt;"Yes"),"Incomplete / unverified",IF(OR(C46&gt;'Rules'!$B$5,C46&lt;=0),"Invalid / future date",IF(D46="IA",IF(AND(I46="IA authentic",G46='Rules'!$B$14),"Yes","Not eligible IA"),IF(OR(D46="P1",D46="P2"),IF(AND(OR(I46="Independent timed",I46="Independent timed accommodated"),G46=IF(D46="P1",'Rules'!$B$12,'Rules'!$B$13),C46&gt;='Rules'!$B$5-'Rules'!$B$6),"Yes","Not eligible paper"),"Practice / partial"))))))))</x:f>
      </x:c>
    </x:row>
    <x:row r="47" ht="45" customHeight="1">
      <x:c r="A47" s="11" t="str"/>
      <x:c r="B47" s="11" t="str"/>
      <x:c r="C47" s="12" t="str"/>
      <x:c r="D47" s="11" t="str"/>
      <x:c r="E47" s="11" t="str"/>
      <x:c r="F47" s="11" t="str"/>
      <x:c r="G47" s="11" t="str"/>
      <x:c r="H47" s="11" t="str"/>
      <x:c r="I47" s="11" t="str"/>
      <x:c r="J47" s="11" t="str"/>
      <x:c r="K47" s="11" t="str"/>
      <x:c r="L47" s="11" t="str"/>
      <x:c r="M47" s="11" t="str"/>
      <x:c r="N47" s="11" t="str"/>
      <x:c r="O47" s="11" t="str"/>
      <x:c r="P47" s="15" t="str">
        <x:f>IF(AND(ISNUMBER(G47),G47&gt;0,ISNUMBER(H47),H47&gt;=0,H47&lt;=G47),H47/G47,"")</x:f>
      </x:c>
      <x:c r="Q47" s="9" t="str">
        <x:f>IF(AND(A47="",B47="",C47="",D47="",E47="",F47="",G47="",H47="",I47="",J47="",K47="",L47="",M47="",N47="",O47=""),"",IF(OR(A47="",B47="",E47="",F47="",M47="",NOT(ISNUMBER(C47))),"Missing identity/date/source",IF(COUNTIF($A$5:$A$304,A47)&gt;1,"Duplicate evidence ID",IF(OR(NOT(ISNUMBER(G47)),NOT(ISNUMBER(H47))),"Missing mark",IF(OR(G47&lt;=0,H47&lt;0,H47&gt;G47),"Invalid mark",IF(AND(L47="Yes",COUNTIFS($B$5:$B$304,B47,$D$5:$D$304,D47,$F$5:$F$304,F47,$L$5:$L$304,"Yes")&gt;1),"Duplicate selected family","Valid"))))))</x:f>
      </x:c>
      <x:c r="R47" s="9" t="str">
        <x:f>IF(Q47="","",IF(Q47&lt;&gt;"Valid","Fix record",IF('Rules'!$B$30&lt;&gt;"Rules valid","Review rules",IF(L47&lt;&gt;"Yes","Not selected",IF(OR(J47&lt;&gt;"Yes",K47&lt;&gt;"Yes"),"Incomplete / unverified",IF(OR(C47&gt;'Rules'!$B$5,C47&lt;=0),"Invalid / future date",IF(D47="IA",IF(AND(I47="IA authentic",G47='Rules'!$B$14),"Yes","Not eligible IA"),IF(OR(D47="P1",D47="P2"),IF(AND(OR(I47="Independent timed",I47="Independent timed accommodated"),G47=IF(D47="P1",'Rules'!$B$12,'Rules'!$B$13),C47&gt;='Rules'!$B$5-'Rules'!$B$6),"Yes","Not eligible paper"),"Practice / partial"))))))))</x:f>
      </x:c>
    </x:row>
    <x:row r="48" ht="45" customHeight="1">
      <x:c r="A48" s="11" t="str"/>
      <x:c r="B48" s="11" t="str"/>
      <x:c r="C48" s="12" t="str"/>
      <x:c r="D48" s="11" t="str"/>
      <x:c r="E48" s="11" t="str"/>
      <x:c r="F48" s="11" t="str"/>
      <x:c r="G48" s="11" t="str"/>
      <x:c r="H48" s="11" t="str"/>
      <x:c r="I48" s="11" t="str"/>
      <x:c r="J48" s="11" t="str"/>
      <x:c r="K48" s="11" t="str"/>
      <x:c r="L48" s="11" t="str"/>
      <x:c r="M48" s="11" t="str"/>
      <x:c r="N48" s="11" t="str"/>
      <x:c r="O48" s="11" t="str"/>
      <x:c r="P48" s="16" t="str">
        <x:f>IF(AND(ISNUMBER(G48),G48&gt;0,ISNUMBER(H48),H48&gt;=0,H48&lt;=G48),H48/G48,"")</x:f>
      </x:c>
      <x:c r="Q48" s="10" t="str">
        <x:f>IF(AND(A48="",B48="",C48="",D48="",E48="",F48="",G48="",H48="",I48="",J48="",K48="",L48="",M48="",N48="",O48=""),"",IF(OR(A48="",B48="",E48="",F48="",M48="",NOT(ISNUMBER(C48))),"Missing identity/date/source",IF(COUNTIF($A$5:$A$304,A48)&gt;1,"Duplicate evidence ID",IF(OR(NOT(ISNUMBER(G48)),NOT(ISNUMBER(H48))),"Missing mark",IF(OR(G48&lt;=0,H48&lt;0,H48&gt;G48),"Invalid mark",IF(AND(L48="Yes",COUNTIFS($B$5:$B$304,B48,$D$5:$D$304,D48,$F$5:$F$304,F48,$L$5:$L$304,"Yes")&gt;1),"Duplicate selected family","Valid"))))))</x:f>
      </x:c>
      <x:c r="R48" s="10" t="str">
        <x:f>IF(Q48="","",IF(Q48&lt;&gt;"Valid","Fix record",IF('Rules'!$B$30&lt;&gt;"Rules valid","Review rules",IF(L48&lt;&gt;"Yes","Not selected",IF(OR(J48&lt;&gt;"Yes",K48&lt;&gt;"Yes"),"Incomplete / unverified",IF(OR(C48&gt;'Rules'!$B$5,C48&lt;=0),"Invalid / future date",IF(D48="IA",IF(AND(I48="IA authentic",G48='Rules'!$B$14),"Yes","Not eligible IA"),IF(OR(D48="P1",D48="P2"),IF(AND(OR(I48="Independent timed",I48="Independent timed accommodated"),G48=IF(D48="P1",'Rules'!$B$12,'Rules'!$B$13),C48&gt;='Rules'!$B$5-'Rules'!$B$6),"Yes","Not eligible paper"),"Practice / partial"))))))))</x:f>
      </x:c>
    </x:row>
    <x:row r="49" ht="45" customHeight="1">
      <x:c r="A49" s="11" t="str"/>
      <x:c r="B49" s="11" t="str"/>
      <x:c r="C49" s="12" t="str"/>
      <x:c r="D49" s="11" t="str"/>
      <x:c r="E49" s="11" t="str"/>
      <x:c r="F49" s="11" t="str"/>
      <x:c r="G49" s="11" t="str"/>
      <x:c r="H49" s="11" t="str"/>
      <x:c r="I49" s="11" t="str"/>
      <x:c r="J49" s="11" t="str"/>
      <x:c r="K49" s="11" t="str"/>
      <x:c r="L49" s="11" t="str"/>
      <x:c r="M49" s="11" t="str"/>
      <x:c r="N49" s="11" t="str"/>
      <x:c r="O49" s="11" t="str"/>
      <x:c r="P49" s="15" t="str">
        <x:f>IF(AND(ISNUMBER(G49),G49&gt;0,ISNUMBER(H49),H49&gt;=0,H49&lt;=G49),H49/G49,"")</x:f>
      </x:c>
      <x:c r="Q49" s="9" t="str">
        <x:f>IF(AND(A49="",B49="",C49="",D49="",E49="",F49="",G49="",H49="",I49="",J49="",K49="",L49="",M49="",N49="",O49=""),"",IF(OR(A49="",B49="",E49="",F49="",M49="",NOT(ISNUMBER(C49))),"Missing identity/date/source",IF(COUNTIF($A$5:$A$304,A49)&gt;1,"Duplicate evidence ID",IF(OR(NOT(ISNUMBER(G49)),NOT(ISNUMBER(H49))),"Missing mark",IF(OR(G49&lt;=0,H49&lt;0,H49&gt;G49),"Invalid mark",IF(AND(L49="Yes",COUNTIFS($B$5:$B$304,B49,$D$5:$D$304,D49,$F$5:$F$304,F49,$L$5:$L$304,"Yes")&gt;1),"Duplicate selected family","Valid"))))))</x:f>
      </x:c>
      <x:c r="R49" s="9" t="str">
        <x:f>IF(Q49="","",IF(Q49&lt;&gt;"Valid","Fix record",IF('Rules'!$B$30&lt;&gt;"Rules valid","Review rules",IF(L49&lt;&gt;"Yes","Not selected",IF(OR(J49&lt;&gt;"Yes",K49&lt;&gt;"Yes"),"Incomplete / unverified",IF(OR(C49&gt;'Rules'!$B$5,C49&lt;=0),"Invalid / future date",IF(D49="IA",IF(AND(I49="IA authentic",G49='Rules'!$B$14),"Yes","Not eligible IA"),IF(OR(D49="P1",D49="P2"),IF(AND(OR(I49="Independent timed",I49="Independent timed accommodated"),G49=IF(D49="P1",'Rules'!$B$12,'Rules'!$B$13),C49&gt;='Rules'!$B$5-'Rules'!$B$6),"Yes","Not eligible paper"),"Practice / partial"))))))))</x:f>
      </x:c>
    </x:row>
    <x:row r="50" ht="45" customHeight="1">
      <x:c r="A50" s="11" t="str"/>
      <x:c r="B50" s="11" t="str"/>
      <x:c r="C50" s="12" t="str"/>
      <x:c r="D50" s="11" t="str"/>
      <x:c r="E50" s="11" t="str"/>
      <x:c r="F50" s="11" t="str"/>
      <x:c r="G50" s="11" t="str"/>
      <x:c r="H50" s="11" t="str"/>
      <x:c r="I50" s="11" t="str"/>
      <x:c r="J50" s="11" t="str"/>
      <x:c r="K50" s="11" t="str"/>
      <x:c r="L50" s="11" t="str"/>
      <x:c r="M50" s="11" t="str"/>
      <x:c r="N50" s="11" t="str"/>
      <x:c r="O50" s="11" t="str"/>
      <x:c r="P50" s="16" t="str">
        <x:f>IF(AND(ISNUMBER(G50),G50&gt;0,ISNUMBER(H50),H50&gt;=0,H50&lt;=G50),H50/G50,"")</x:f>
      </x:c>
      <x:c r="Q50" s="10" t="str">
        <x:f>IF(AND(A50="",B50="",C50="",D50="",E50="",F50="",G50="",H50="",I50="",J50="",K50="",L50="",M50="",N50="",O50=""),"",IF(OR(A50="",B50="",E50="",F50="",M50="",NOT(ISNUMBER(C50))),"Missing identity/date/source",IF(COUNTIF($A$5:$A$304,A50)&gt;1,"Duplicate evidence ID",IF(OR(NOT(ISNUMBER(G50)),NOT(ISNUMBER(H50))),"Missing mark",IF(OR(G50&lt;=0,H50&lt;0,H50&gt;G50),"Invalid mark",IF(AND(L50="Yes",COUNTIFS($B$5:$B$304,B50,$D$5:$D$304,D50,$F$5:$F$304,F50,$L$5:$L$304,"Yes")&gt;1),"Duplicate selected family","Valid"))))))</x:f>
      </x:c>
      <x:c r="R50" s="10" t="str">
        <x:f>IF(Q50="","",IF(Q50&lt;&gt;"Valid","Fix record",IF('Rules'!$B$30&lt;&gt;"Rules valid","Review rules",IF(L50&lt;&gt;"Yes","Not selected",IF(OR(J50&lt;&gt;"Yes",K50&lt;&gt;"Yes"),"Incomplete / unverified",IF(OR(C50&gt;'Rules'!$B$5,C50&lt;=0),"Invalid / future date",IF(D50="IA",IF(AND(I50="IA authentic",G50='Rules'!$B$14),"Yes","Not eligible IA"),IF(OR(D50="P1",D50="P2"),IF(AND(OR(I50="Independent timed",I50="Independent timed accommodated"),G50=IF(D50="P1",'Rules'!$B$12,'Rules'!$B$13),C50&gt;='Rules'!$B$5-'Rules'!$B$6),"Yes","Not eligible paper"),"Practice / partial"))))))))</x:f>
      </x:c>
    </x:row>
    <x:row r="51" ht="45" customHeight="1">
      <x:c r="A51" s="11" t="str"/>
      <x:c r="B51" s="11" t="str"/>
      <x:c r="C51" s="12" t="str"/>
      <x:c r="D51" s="11" t="str"/>
      <x:c r="E51" s="11" t="str"/>
      <x:c r="F51" s="11" t="str"/>
      <x:c r="G51" s="11" t="str"/>
      <x:c r="H51" s="11" t="str"/>
      <x:c r="I51" s="11" t="str"/>
      <x:c r="J51" s="11" t="str"/>
      <x:c r="K51" s="11" t="str"/>
      <x:c r="L51" s="11" t="str"/>
      <x:c r="M51" s="11" t="str"/>
      <x:c r="N51" s="11" t="str"/>
      <x:c r="O51" s="11" t="str"/>
      <x:c r="P51" s="15" t="str">
        <x:f>IF(AND(ISNUMBER(G51),G51&gt;0,ISNUMBER(H51),H51&gt;=0,H51&lt;=G51),H51/G51,"")</x:f>
      </x:c>
      <x:c r="Q51" s="9" t="str">
        <x:f>IF(AND(A51="",B51="",C51="",D51="",E51="",F51="",G51="",H51="",I51="",J51="",K51="",L51="",M51="",N51="",O51=""),"",IF(OR(A51="",B51="",E51="",F51="",M51="",NOT(ISNUMBER(C51))),"Missing identity/date/source",IF(COUNTIF($A$5:$A$304,A51)&gt;1,"Duplicate evidence ID",IF(OR(NOT(ISNUMBER(G51)),NOT(ISNUMBER(H51))),"Missing mark",IF(OR(G51&lt;=0,H51&lt;0,H51&gt;G51),"Invalid mark",IF(AND(L51="Yes",COUNTIFS($B$5:$B$304,B51,$D$5:$D$304,D51,$F$5:$F$304,F51,$L$5:$L$304,"Yes")&gt;1),"Duplicate selected family","Valid"))))))</x:f>
      </x:c>
      <x:c r="R51" s="9" t="str">
        <x:f>IF(Q51="","",IF(Q51&lt;&gt;"Valid","Fix record",IF('Rules'!$B$30&lt;&gt;"Rules valid","Review rules",IF(L51&lt;&gt;"Yes","Not selected",IF(OR(J51&lt;&gt;"Yes",K51&lt;&gt;"Yes"),"Incomplete / unverified",IF(OR(C51&gt;'Rules'!$B$5,C51&lt;=0),"Invalid / future date",IF(D51="IA",IF(AND(I51="IA authentic",G51='Rules'!$B$14),"Yes","Not eligible IA"),IF(OR(D51="P1",D51="P2"),IF(AND(OR(I51="Independent timed",I51="Independent timed accommodated"),G51=IF(D51="P1",'Rules'!$B$12,'Rules'!$B$13),C51&gt;='Rules'!$B$5-'Rules'!$B$6),"Yes","Not eligible paper"),"Practice / partial"))))))))</x:f>
      </x:c>
    </x:row>
    <x:row r="52" ht="45" customHeight="1">
      <x:c r="A52" s="11" t="str"/>
      <x:c r="B52" s="11" t="str"/>
      <x:c r="C52" s="12" t="str"/>
      <x:c r="D52" s="11" t="str"/>
      <x:c r="E52" s="11" t="str"/>
      <x:c r="F52" s="11" t="str"/>
      <x:c r="G52" s="11" t="str"/>
      <x:c r="H52" s="11" t="str"/>
      <x:c r="I52" s="11" t="str"/>
      <x:c r="J52" s="11" t="str"/>
      <x:c r="K52" s="11" t="str"/>
      <x:c r="L52" s="11" t="str"/>
      <x:c r="M52" s="11" t="str"/>
      <x:c r="N52" s="11" t="str"/>
      <x:c r="O52" s="11" t="str"/>
      <x:c r="P52" s="16" t="str">
        <x:f>IF(AND(ISNUMBER(G52),G52&gt;0,ISNUMBER(H52),H52&gt;=0,H52&lt;=G52),H52/G52,"")</x:f>
      </x:c>
      <x:c r="Q52" s="10" t="str">
        <x:f>IF(AND(A52="",B52="",C52="",D52="",E52="",F52="",G52="",H52="",I52="",J52="",K52="",L52="",M52="",N52="",O52=""),"",IF(OR(A52="",B52="",E52="",F52="",M52="",NOT(ISNUMBER(C52))),"Missing identity/date/source",IF(COUNTIF($A$5:$A$304,A52)&gt;1,"Duplicate evidence ID",IF(OR(NOT(ISNUMBER(G52)),NOT(ISNUMBER(H52))),"Missing mark",IF(OR(G52&lt;=0,H52&lt;0,H52&gt;G52),"Invalid mark",IF(AND(L52="Yes",COUNTIFS($B$5:$B$304,B52,$D$5:$D$304,D52,$F$5:$F$304,F52,$L$5:$L$304,"Yes")&gt;1),"Duplicate selected family","Valid"))))))</x:f>
      </x:c>
      <x:c r="R52" s="10" t="str">
        <x:f>IF(Q52="","",IF(Q52&lt;&gt;"Valid","Fix record",IF('Rules'!$B$30&lt;&gt;"Rules valid","Review rules",IF(L52&lt;&gt;"Yes","Not selected",IF(OR(J52&lt;&gt;"Yes",K52&lt;&gt;"Yes"),"Incomplete / unverified",IF(OR(C52&gt;'Rules'!$B$5,C52&lt;=0),"Invalid / future date",IF(D52="IA",IF(AND(I52="IA authentic",G52='Rules'!$B$14),"Yes","Not eligible IA"),IF(OR(D52="P1",D52="P2"),IF(AND(OR(I52="Independent timed",I52="Independent timed accommodated"),G52=IF(D52="P1",'Rules'!$B$12,'Rules'!$B$13),C52&gt;='Rules'!$B$5-'Rules'!$B$6),"Yes","Not eligible paper"),"Practice / partial"))))))))</x:f>
      </x:c>
    </x:row>
    <x:row r="53" ht="45" customHeight="1">
      <x:c r="A53" s="11" t="str"/>
      <x:c r="B53" s="11" t="str"/>
      <x:c r="C53" s="12" t="str"/>
      <x:c r="D53" s="11" t="str"/>
      <x:c r="E53" s="11" t="str"/>
      <x:c r="F53" s="11" t="str"/>
      <x:c r="G53" s="11" t="str"/>
      <x:c r="H53" s="11" t="str"/>
      <x:c r="I53" s="11" t="str"/>
      <x:c r="J53" s="11" t="str"/>
      <x:c r="K53" s="11" t="str"/>
      <x:c r="L53" s="11" t="str"/>
      <x:c r="M53" s="11" t="str"/>
      <x:c r="N53" s="11" t="str"/>
      <x:c r="O53" s="11" t="str"/>
      <x:c r="P53" s="15" t="str">
        <x:f>IF(AND(ISNUMBER(G53),G53&gt;0,ISNUMBER(H53),H53&gt;=0,H53&lt;=G53),H53/G53,"")</x:f>
      </x:c>
      <x:c r="Q53" s="9" t="str">
        <x:f>IF(AND(A53="",B53="",C53="",D53="",E53="",F53="",G53="",H53="",I53="",J53="",K53="",L53="",M53="",N53="",O53=""),"",IF(OR(A53="",B53="",E53="",F53="",M53="",NOT(ISNUMBER(C53))),"Missing identity/date/source",IF(COUNTIF($A$5:$A$304,A53)&gt;1,"Duplicate evidence ID",IF(OR(NOT(ISNUMBER(G53)),NOT(ISNUMBER(H53))),"Missing mark",IF(OR(G53&lt;=0,H53&lt;0,H53&gt;G53),"Invalid mark",IF(AND(L53="Yes",COUNTIFS($B$5:$B$304,B53,$D$5:$D$304,D53,$F$5:$F$304,F53,$L$5:$L$304,"Yes")&gt;1),"Duplicate selected family","Valid"))))))</x:f>
      </x:c>
      <x:c r="R53" s="9" t="str">
        <x:f>IF(Q53="","",IF(Q53&lt;&gt;"Valid","Fix record",IF('Rules'!$B$30&lt;&gt;"Rules valid","Review rules",IF(L53&lt;&gt;"Yes","Not selected",IF(OR(J53&lt;&gt;"Yes",K53&lt;&gt;"Yes"),"Incomplete / unverified",IF(OR(C53&gt;'Rules'!$B$5,C53&lt;=0),"Invalid / future date",IF(D53="IA",IF(AND(I53="IA authentic",G53='Rules'!$B$14),"Yes","Not eligible IA"),IF(OR(D53="P1",D53="P2"),IF(AND(OR(I53="Independent timed",I53="Independent timed accommodated"),G53=IF(D53="P1",'Rules'!$B$12,'Rules'!$B$13),C53&gt;='Rules'!$B$5-'Rules'!$B$6),"Yes","Not eligible paper"),"Practice / partial"))))))))</x:f>
      </x:c>
    </x:row>
    <x:row r="54" ht="45" customHeight="1">
      <x:c r="A54" s="11" t="str"/>
      <x:c r="B54" s="11" t="str"/>
      <x:c r="C54" s="12" t="str"/>
      <x:c r="D54" s="11" t="str"/>
      <x:c r="E54" s="11" t="str"/>
      <x:c r="F54" s="11" t="str"/>
      <x:c r="G54" s="11" t="str"/>
      <x:c r="H54" s="11" t="str"/>
      <x:c r="I54" s="11" t="str"/>
      <x:c r="J54" s="11" t="str"/>
      <x:c r="K54" s="11" t="str"/>
      <x:c r="L54" s="11" t="str"/>
      <x:c r="M54" s="11" t="str"/>
      <x:c r="N54" s="11" t="str"/>
      <x:c r="O54" s="11" t="str"/>
      <x:c r="P54" s="16" t="str">
        <x:f>IF(AND(ISNUMBER(G54),G54&gt;0,ISNUMBER(H54),H54&gt;=0,H54&lt;=G54),H54/G54,"")</x:f>
      </x:c>
      <x:c r="Q54" s="10" t="str">
        <x:f>IF(AND(A54="",B54="",C54="",D54="",E54="",F54="",G54="",H54="",I54="",J54="",K54="",L54="",M54="",N54="",O54=""),"",IF(OR(A54="",B54="",E54="",F54="",M54="",NOT(ISNUMBER(C54))),"Missing identity/date/source",IF(COUNTIF($A$5:$A$304,A54)&gt;1,"Duplicate evidence ID",IF(OR(NOT(ISNUMBER(G54)),NOT(ISNUMBER(H54))),"Missing mark",IF(OR(G54&lt;=0,H54&lt;0,H54&gt;G54),"Invalid mark",IF(AND(L54="Yes",COUNTIFS($B$5:$B$304,B54,$D$5:$D$304,D54,$F$5:$F$304,F54,$L$5:$L$304,"Yes")&gt;1),"Duplicate selected family","Valid"))))))</x:f>
      </x:c>
      <x:c r="R54" s="10" t="str">
        <x:f>IF(Q54="","",IF(Q54&lt;&gt;"Valid","Fix record",IF('Rules'!$B$30&lt;&gt;"Rules valid","Review rules",IF(L54&lt;&gt;"Yes","Not selected",IF(OR(J54&lt;&gt;"Yes",K54&lt;&gt;"Yes"),"Incomplete / unverified",IF(OR(C54&gt;'Rules'!$B$5,C54&lt;=0),"Invalid / future date",IF(D54="IA",IF(AND(I54="IA authentic",G54='Rules'!$B$14),"Yes","Not eligible IA"),IF(OR(D54="P1",D54="P2"),IF(AND(OR(I54="Independent timed",I54="Independent timed accommodated"),G54=IF(D54="P1",'Rules'!$B$12,'Rules'!$B$13),C54&gt;='Rules'!$B$5-'Rules'!$B$6),"Yes","Not eligible paper"),"Practice / partial"))))))))</x:f>
      </x:c>
    </x:row>
    <x:row r="55" ht="45" customHeight="1">
      <x:c r="A55" s="11" t="str"/>
      <x:c r="B55" s="11" t="str"/>
      <x:c r="C55" s="12" t="str"/>
      <x:c r="D55" s="11" t="str"/>
      <x:c r="E55" s="11" t="str"/>
      <x:c r="F55" s="11" t="str"/>
      <x:c r="G55" s="11" t="str"/>
      <x:c r="H55" s="11" t="str"/>
      <x:c r="I55" s="11" t="str"/>
      <x:c r="J55" s="11" t="str"/>
      <x:c r="K55" s="11" t="str"/>
      <x:c r="L55" s="11" t="str"/>
      <x:c r="M55" s="11" t="str"/>
      <x:c r="N55" s="11" t="str"/>
      <x:c r="O55" s="11" t="str"/>
      <x:c r="P55" s="15" t="str">
        <x:f>IF(AND(ISNUMBER(G55),G55&gt;0,ISNUMBER(H55),H55&gt;=0,H55&lt;=G55),H55/G55,"")</x:f>
      </x:c>
      <x:c r="Q55" s="9" t="str">
        <x:f>IF(AND(A55="",B55="",C55="",D55="",E55="",F55="",G55="",H55="",I55="",J55="",K55="",L55="",M55="",N55="",O55=""),"",IF(OR(A55="",B55="",E55="",F55="",M55="",NOT(ISNUMBER(C55))),"Missing identity/date/source",IF(COUNTIF($A$5:$A$304,A55)&gt;1,"Duplicate evidence ID",IF(OR(NOT(ISNUMBER(G55)),NOT(ISNUMBER(H55))),"Missing mark",IF(OR(G55&lt;=0,H55&lt;0,H55&gt;G55),"Invalid mark",IF(AND(L55="Yes",COUNTIFS($B$5:$B$304,B55,$D$5:$D$304,D55,$F$5:$F$304,F55,$L$5:$L$304,"Yes")&gt;1),"Duplicate selected family","Valid"))))))</x:f>
      </x:c>
      <x:c r="R55" s="9" t="str">
        <x:f>IF(Q55="","",IF(Q55&lt;&gt;"Valid","Fix record",IF('Rules'!$B$30&lt;&gt;"Rules valid","Review rules",IF(L55&lt;&gt;"Yes","Not selected",IF(OR(J55&lt;&gt;"Yes",K55&lt;&gt;"Yes"),"Incomplete / unverified",IF(OR(C55&gt;'Rules'!$B$5,C55&lt;=0),"Invalid / future date",IF(D55="IA",IF(AND(I55="IA authentic",G55='Rules'!$B$14),"Yes","Not eligible IA"),IF(OR(D55="P1",D55="P2"),IF(AND(OR(I55="Independent timed",I55="Independent timed accommodated"),G55=IF(D55="P1",'Rules'!$B$12,'Rules'!$B$13),C55&gt;='Rules'!$B$5-'Rules'!$B$6),"Yes","Not eligible paper"),"Practice / partial"))))))))</x:f>
      </x:c>
    </x:row>
    <x:row r="56" ht="45" customHeight="1">
      <x:c r="A56" s="11" t="str"/>
      <x:c r="B56" s="11" t="str"/>
      <x:c r="C56" s="12" t="str"/>
      <x:c r="D56" s="11" t="str"/>
      <x:c r="E56" s="11" t="str"/>
      <x:c r="F56" s="11" t="str"/>
      <x:c r="G56" s="11" t="str"/>
      <x:c r="H56" s="11" t="str"/>
      <x:c r="I56" s="11" t="str"/>
      <x:c r="J56" s="11" t="str"/>
      <x:c r="K56" s="11" t="str"/>
      <x:c r="L56" s="11" t="str"/>
      <x:c r="M56" s="11" t="str"/>
      <x:c r="N56" s="11" t="str"/>
      <x:c r="O56" s="11" t="str"/>
      <x:c r="P56" s="16" t="str">
        <x:f>IF(AND(ISNUMBER(G56),G56&gt;0,ISNUMBER(H56),H56&gt;=0,H56&lt;=G56),H56/G56,"")</x:f>
      </x:c>
      <x:c r="Q56" s="10" t="str">
        <x:f>IF(AND(A56="",B56="",C56="",D56="",E56="",F56="",G56="",H56="",I56="",J56="",K56="",L56="",M56="",N56="",O56=""),"",IF(OR(A56="",B56="",E56="",F56="",M56="",NOT(ISNUMBER(C56))),"Missing identity/date/source",IF(COUNTIF($A$5:$A$304,A56)&gt;1,"Duplicate evidence ID",IF(OR(NOT(ISNUMBER(G56)),NOT(ISNUMBER(H56))),"Missing mark",IF(OR(G56&lt;=0,H56&lt;0,H56&gt;G56),"Invalid mark",IF(AND(L56="Yes",COUNTIFS($B$5:$B$304,B56,$D$5:$D$304,D56,$F$5:$F$304,F56,$L$5:$L$304,"Yes")&gt;1),"Duplicate selected family","Valid"))))))</x:f>
      </x:c>
      <x:c r="R56" s="10" t="str">
        <x:f>IF(Q56="","",IF(Q56&lt;&gt;"Valid","Fix record",IF('Rules'!$B$30&lt;&gt;"Rules valid","Review rules",IF(L56&lt;&gt;"Yes","Not selected",IF(OR(J56&lt;&gt;"Yes",K56&lt;&gt;"Yes"),"Incomplete / unverified",IF(OR(C56&gt;'Rules'!$B$5,C56&lt;=0),"Invalid / future date",IF(D56="IA",IF(AND(I56="IA authentic",G56='Rules'!$B$14),"Yes","Not eligible IA"),IF(OR(D56="P1",D56="P2"),IF(AND(OR(I56="Independent timed",I56="Independent timed accommodated"),G56=IF(D56="P1",'Rules'!$B$12,'Rules'!$B$13),C56&gt;='Rules'!$B$5-'Rules'!$B$6),"Yes","Not eligible paper"),"Practice / partial"))))))))</x:f>
      </x:c>
    </x:row>
    <x:row r="57" ht="45" customHeight="1">
      <x:c r="A57" s="11" t="str"/>
      <x:c r="B57" s="11" t="str"/>
      <x:c r="C57" s="12" t="str"/>
      <x:c r="D57" s="11" t="str"/>
      <x:c r="E57" s="11" t="str"/>
      <x:c r="F57" s="11" t="str"/>
      <x:c r="G57" s="11" t="str"/>
      <x:c r="H57" s="11" t="str"/>
      <x:c r="I57" s="11" t="str"/>
      <x:c r="J57" s="11" t="str"/>
      <x:c r="K57" s="11" t="str"/>
      <x:c r="L57" s="11" t="str"/>
      <x:c r="M57" s="11" t="str"/>
      <x:c r="N57" s="11" t="str"/>
      <x:c r="O57" s="11" t="str"/>
      <x:c r="P57" s="15" t="str">
        <x:f>IF(AND(ISNUMBER(G57),G57&gt;0,ISNUMBER(H57),H57&gt;=0,H57&lt;=G57),H57/G57,"")</x:f>
      </x:c>
      <x:c r="Q57" s="9" t="str">
        <x:f>IF(AND(A57="",B57="",C57="",D57="",E57="",F57="",G57="",H57="",I57="",J57="",K57="",L57="",M57="",N57="",O57=""),"",IF(OR(A57="",B57="",E57="",F57="",M57="",NOT(ISNUMBER(C57))),"Missing identity/date/source",IF(COUNTIF($A$5:$A$304,A57)&gt;1,"Duplicate evidence ID",IF(OR(NOT(ISNUMBER(G57)),NOT(ISNUMBER(H57))),"Missing mark",IF(OR(G57&lt;=0,H57&lt;0,H57&gt;G57),"Invalid mark",IF(AND(L57="Yes",COUNTIFS($B$5:$B$304,B57,$D$5:$D$304,D57,$F$5:$F$304,F57,$L$5:$L$304,"Yes")&gt;1),"Duplicate selected family","Valid"))))))</x:f>
      </x:c>
      <x:c r="R57" s="9" t="str">
        <x:f>IF(Q57="","",IF(Q57&lt;&gt;"Valid","Fix record",IF('Rules'!$B$30&lt;&gt;"Rules valid","Review rules",IF(L57&lt;&gt;"Yes","Not selected",IF(OR(J57&lt;&gt;"Yes",K57&lt;&gt;"Yes"),"Incomplete / unverified",IF(OR(C57&gt;'Rules'!$B$5,C57&lt;=0),"Invalid / future date",IF(D57="IA",IF(AND(I57="IA authentic",G57='Rules'!$B$14),"Yes","Not eligible IA"),IF(OR(D57="P1",D57="P2"),IF(AND(OR(I57="Independent timed",I57="Independent timed accommodated"),G57=IF(D57="P1",'Rules'!$B$12,'Rules'!$B$13),C57&gt;='Rules'!$B$5-'Rules'!$B$6),"Yes","Not eligible paper"),"Practice / partial"))))))))</x:f>
      </x:c>
    </x:row>
    <x:row r="58" ht="45" customHeight="1">
      <x:c r="A58" s="11" t="str"/>
      <x:c r="B58" s="11" t="str"/>
      <x:c r="C58" s="12" t="str"/>
      <x:c r="D58" s="11" t="str"/>
      <x:c r="E58" s="11" t="str"/>
      <x:c r="F58" s="11" t="str"/>
      <x:c r="G58" s="11" t="str"/>
      <x:c r="H58" s="11" t="str"/>
      <x:c r="I58" s="11" t="str"/>
      <x:c r="J58" s="11" t="str"/>
      <x:c r="K58" s="11" t="str"/>
      <x:c r="L58" s="11" t="str"/>
      <x:c r="M58" s="11" t="str"/>
      <x:c r="N58" s="11" t="str"/>
      <x:c r="O58" s="11" t="str"/>
      <x:c r="P58" s="16" t="str">
        <x:f>IF(AND(ISNUMBER(G58),G58&gt;0,ISNUMBER(H58),H58&gt;=0,H58&lt;=G58),H58/G58,"")</x:f>
      </x:c>
      <x:c r="Q58" s="10" t="str">
        <x:f>IF(AND(A58="",B58="",C58="",D58="",E58="",F58="",G58="",H58="",I58="",J58="",K58="",L58="",M58="",N58="",O58=""),"",IF(OR(A58="",B58="",E58="",F58="",M58="",NOT(ISNUMBER(C58))),"Missing identity/date/source",IF(COUNTIF($A$5:$A$304,A58)&gt;1,"Duplicate evidence ID",IF(OR(NOT(ISNUMBER(G58)),NOT(ISNUMBER(H58))),"Missing mark",IF(OR(G58&lt;=0,H58&lt;0,H58&gt;G58),"Invalid mark",IF(AND(L58="Yes",COUNTIFS($B$5:$B$304,B58,$D$5:$D$304,D58,$F$5:$F$304,F58,$L$5:$L$304,"Yes")&gt;1),"Duplicate selected family","Valid"))))))</x:f>
      </x:c>
      <x:c r="R58" s="10" t="str">
        <x:f>IF(Q58="","",IF(Q58&lt;&gt;"Valid","Fix record",IF('Rules'!$B$30&lt;&gt;"Rules valid","Review rules",IF(L58&lt;&gt;"Yes","Not selected",IF(OR(J58&lt;&gt;"Yes",K58&lt;&gt;"Yes"),"Incomplete / unverified",IF(OR(C58&gt;'Rules'!$B$5,C58&lt;=0),"Invalid / future date",IF(D58="IA",IF(AND(I58="IA authentic",G58='Rules'!$B$14),"Yes","Not eligible IA"),IF(OR(D58="P1",D58="P2"),IF(AND(OR(I58="Independent timed",I58="Independent timed accommodated"),G58=IF(D58="P1",'Rules'!$B$12,'Rules'!$B$13),C58&gt;='Rules'!$B$5-'Rules'!$B$6),"Yes","Not eligible paper"),"Practice / partial"))))))))</x:f>
      </x:c>
    </x:row>
    <x:row r="59" ht="45" customHeight="1">
      <x:c r="A59" s="11" t="str"/>
      <x:c r="B59" s="11" t="str"/>
      <x:c r="C59" s="12" t="str"/>
      <x:c r="D59" s="11" t="str"/>
      <x:c r="E59" s="11" t="str"/>
      <x:c r="F59" s="11" t="str"/>
      <x:c r="G59" s="11" t="str"/>
      <x:c r="H59" s="11" t="str"/>
      <x:c r="I59" s="11" t="str"/>
      <x:c r="J59" s="11" t="str"/>
      <x:c r="K59" s="11" t="str"/>
      <x:c r="L59" s="11" t="str"/>
      <x:c r="M59" s="11" t="str"/>
      <x:c r="N59" s="11" t="str"/>
      <x:c r="O59" s="11" t="str"/>
      <x:c r="P59" s="15" t="str">
        <x:f>IF(AND(ISNUMBER(G59),G59&gt;0,ISNUMBER(H59),H59&gt;=0,H59&lt;=G59),H59/G59,"")</x:f>
      </x:c>
      <x:c r="Q59" s="9" t="str">
        <x:f>IF(AND(A59="",B59="",C59="",D59="",E59="",F59="",G59="",H59="",I59="",J59="",K59="",L59="",M59="",N59="",O59=""),"",IF(OR(A59="",B59="",E59="",F59="",M59="",NOT(ISNUMBER(C59))),"Missing identity/date/source",IF(COUNTIF($A$5:$A$304,A59)&gt;1,"Duplicate evidence ID",IF(OR(NOT(ISNUMBER(G59)),NOT(ISNUMBER(H59))),"Missing mark",IF(OR(G59&lt;=0,H59&lt;0,H59&gt;G59),"Invalid mark",IF(AND(L59="Yes",COUNTIFS($B$5:$B$304,B59,$D$5:$D$304,D59,$F$5:$F$304,F59,$L$5:$L$304,"Yes")&gt;1),"Duplicate selected family","Valid"))))))</x:f>
      </x:c>
      <x:c r="R59" s="9" t="str">
        <x:f>IF(Q59="","",IF(Q59&lt;&gt;"Valid","Fix record",IF('Rules'!$B$30&lt;&gt;"Rules valid","Review rules",IF(L59&lt;&gt;"Yes","Not selected",IF(OR(J59&lt;&gt;"Yes",K59&lt;&gt;"Yes"),"Incomplete / unverified",IF(OR(C59&gt;'Rules'!$B$5,C59&lt;=0),"Invalid / future date",IF(D59="IA",IF(AND(I59="IA authentic",G59='Rules'!$B$14),"Yes","Not eligible IA"),IF(OR(D59="P1",D59="P2"),IF(AND(OR(I59="Independent timed",I59="Independent timed accommodated"),G59=IF(D59="P1",'Rules'!$B$12,'Rules'!$B$13),C59&gt;='Rules'!$B$5-'Rules'!$B$6),"Yes","Not eligible paper"),"Practice / partial"))))))))</x:f>
      </x:c>
    </x:row>
    <x:row r="60" ht="45" customHeight="1">
      <x:c r="A60" s="11" t="str"/>
      <x:c r="B60" s="11" t="str"/>
      <x:c r="C60" s="12" t="str"/>
      <x:c r="D60" s="11" t="str"/>
      <x:c r="E60" s="11" t="str"/>
      <x:c r="F60" s="11" t="str"/>
      <x:c r="G60" s="11" t="str"/>
      <x:c r="H60" s="11" t="str"/>
      <x:c r="I60" s="11" t="str"/>
      <x:c r="J60" s="11" t="str"/>
      <x:c r="K60" s="11" t="str"/>
      <x:c r="L60" s="11" t="str"/>
      <x:c r="M60" s="11" t="str"/>
      <x:c r="N60" s="11" t="str"/>
      <x:c r="O60" s="11" t="str"/>
      <x:c r="P60" s="16" t="str">
        <x:f>IF(AND(ISNUMBER(G60),G60&gt;0,ISNUMBER(H60),H60&gt;=0,H60&lt;=G60),H60/G60,"")</x:f>
      </x:c>
      <x:c r="Q60" s="10" t="str">
        <x:f>IF(AND(A60="",B60="",C60="",D60="",E60="",F60="",G60="",H60="",I60="",J60="",K60="",L60="",M60="",N60="",O60=""),"",IF(OR(A60="",B60="",E60="",F60="",M60="",NOT(ISNUMBER(C60))),"Missing identity/date/source",IF(COUNTIF($A$5:$A$304,A60)&gt;1,"Duplicate evidence ID",IF(OR(NOT(ISNUMBER(G60)),NOT(ISNUMBER(H60))),"Missing mark",IF(OR(G60&lt;=0,H60&lt;0,H60&gt;G60),"Invalid mark",IF(AND(L60="Yes",COUNTIFS($B$5:$B$304,B60,$D$5:$D$304,D60,$F$5:$F$304,F60,$L$5:$L$304,"Yes")&gt;1),"Duplicate selected family","Valid"))))))</x:f>
      </x:c>
      <x:c r="R60" s="10" t="str">
        <x:f>IF(Q60="","",IF(Q60&lt;&gt;"Valid","Fix record",IF('Rules'!$B$30&lt;&gt;"Rules valid","Review rules",IF(L60&lt;&gt;"Yes","Not selected",IF(OR(J60&lt;&gt;"Yes",K60&lt;&gt;"Yes"),"Incomplete / unverified",IF(OR(C60&gt;'Rules'!$B$5,C60&lt;=0),"Invalid / future date",IF(D60="IA",IF(AND(I60="IA authentic",G60='Rules'!$B$14),"Yes","Not eligible IA"),IF(OR(D60="P1",D60="P2"),IF(AND(OR(I60="Independent timed",I60="Independent timed accommodated"),G60=IF(D60="P1",'Rules'!$B$12,'Rules'!$B$13),C60&gt;='Rules'!$B$5-'Rules'!$B$6),"Yes","Not eligible paper"),"Practice / partial"))))))))</x:f>
      </x:c>
    </x:row>
    <x:row r="61" ht="45" customHeight="1">
      <x:c r="A61" s="11" t="str"/>
      <x:c r="B61" s="11" t="str"/>
      <x:c r="C61" s="12" t="str"/>
      <x:c r="D61" s="11" t="str"/>
      <x:c r="E61" s="11" t="str"/>
      <x:c r="F61" s="11" t="str"/>
      <x:c r="G61" s="11" t="str"/>
      <x:c r="H61" s="11" t="str"/>
      <x:c r="I61" s="11" t="str"/>
      <x:c r="J61" s="11" t="str"/>
      <x:c r="K61" s="11" t="str"/>
      <x:c r="L61" s="11" t="str"/>
      <x:c r="M61" s="11" t="str"/>
      <x:c r="N61" s="11" t="str"/>
      <x:c r="O61" s="11" t="str"/>
      <x:c r="P61" s="15" t="str">
        <x:f>IF(AND(ISNUMBER(G61),G61&gt;0,ISNUMBER(H61),H61&gt;=0,H61&lt;=G61),H61/G61,"")</x:f>
      </x:c>
      <x:c r="Q61" s="9" t="str">
        <x:f>IF(AND(A61="",B61="",C61="",D61="",E61="",F61="",G61="",H61="",I61="",J61="",K61="",L61="",M61="",N61="",O61=""),"",IF(OR(A61="",B61="",E61="",F61="",M61="",NOT(ISNUMBER(C61))),"Missing identity/date/source",IF(COUNTIF($A$5:$A$304,A61)&gt;1,"Duplicate evidence ID",IF(OR(NOT(ISNUMBER(G61)),NOT(ISNUMBER(H61))),"Missing mark",IF(OR(G61&lt;=0,H61&lt;0,H61&gt;G61),"Invalid mark",IF(AND(L61="Yes",COUNTIFS($B$5:$B$304,B61,$D$5:$D$304,D61,$F$5:$F$304,F61,$L$5:$L$304,"Yes")&gt;1),"Duplicate selected family","Valid"))))))</x:f>
      </x:c>
      <x:c r="R61" s="9" t="str">
        <x:f>IF(Q61="","",IF(Q61&lt;&gt;"Valid","Fix record",IF('Rules'!$B$30&lt;&gt;"Rules valid","Review rules",IF(L61&lt;&gt;"Yes","Not selected",IF(OR(J61&lt;&gt;"Yes",K61&lt;&gt;"Yes"),"Incomplete / unverified",IF(OR(C61&gt;'Rules'!$B$5,C61&lt;=0),"Invalid / future date",IF(D61="IA",IF(AND(I61="IA authentic",G61='Rules'!$B$14),"Yes","Not eligible IA"),IF(OR(D61="P1",D61="P2"),IF(AND(OR(I61="Independent timed",I61="Independent timed accommodated"),G61=IF(D61="P1",'Rules'!$B$12,'Rules'!$B$13),C61&gt;='Rules'!$B$5-'Rules'!$B$6),"Yes","Not eligible paper"),"Practice / partial"))))))))</x:f>
      </x:c>
    </x:row>
    <x:row r="62" ht="45" customHeight="1">
      <x:c r="A62" s="11" t="str"/>
      <x:c r="B62" s="11" t="str"/>
      <x:c r="C62" s="12" t="str"/>
      <x:c r="D62" s="11" t="str"/>
      <x:c r="E62" s="11" t="str"/>
      <x:c r="F62" s="11" t="str"/>
      <x:c r="G62" s="11" t="str"/>
      <x:c r="H62" s="11" t="str"/>
      <x:c r="I62" s="11" t="str"/>
      <x:c r="J62" s="11" t="str"/>
      <x:c r="K62" s="11" t="str"/>
      <x:c r="L62" s="11" t="str"/>
      <x:c r="M62" s="11" t="str"/>
      <x:c r="N62" s="11" t="str"/>
      <x:c r="O62" s="11" t="str"/>
      <x:c r="P62" s="16" t="str">
        <x:f>IF(AND(ISNUMBER(G62),G62&gt;0,ISNUMBER(H62),H62&gt;=0,H62&lt;=G62),H62/G62,"")</x:f>
      </x:c>
      <x:c r="Q62" s="10" t="str">
        <x:f>IF(AND(A62="",B62="",C62="",D62="",E62="",F62="",G62="",H62="",I62="",J62="",K62="",L62="",M62="",N62="",O62=""),"",IF(OR(A62="",B62="",E62="",F62="",M62="",NOT(ISNUMBER(C62))),"Missing identity/date/source",IF(COUNTIF($A$5:$A$304,A62)&gt;1,"Duplicate evidence ID",IF(OR(NOT(ISNUMBER(G62)),NOT(ISNUMBER(H62))),"Missing mark",IF(OR(G62&lt;=0,H62&lt;0,H62&gt;G62),"Invalid mark",IF(AND(L62="Yes",COUNTIFS($B$5:$B$304,B62,$D$5:$D$304,D62,$F$5:$F$304,F62,$L$5:$L$304,"Yes")&gt;1),"Duplicate selected family","Valid"))))))</x:f>
      </x:c>
      <x:c r="R62" s="10" t="str">
        <x:f>IF(Q62="","",IF(Q62&lt;&gt;"Valid","Fix record",IF('Rules'!$B$30&lt;&gt;"Rules valid","Review rules",IF(L62&lt;&gt;"Yes","Not selected",IF(OR(J62&lt;&gt;"Yes",K62&lt;&gt;"Yes"),"Incomplete / unverified",IF(OR(C62&gt;'Rules'!$B$5,C62&lt;=0),"Invalid / future date",IF(D62="IA",IF(AND(I62="IA authentic",G62='Rules'!$B$14),"Yes","Not eligible IA"),IF(OR(D62="P1",D62="P2"),IF(AND(OR(I62="Independent timed",I62="Independent timed accommodated"),G62=IF(D62="P1",'Rules'!$B$12,'Rules'!$B$13),C62&gt;='Rules'!$B$5-'Rules'!$B$6),"Yes","Not eligible paper"),"Practice / partial"))))))))</x:f>
      </x:c>
    </x:row>
    <x:row r="63" ht="45" customHeight="1">
      <x:c r="A63" s="11" t="str"/>
      <x:c r="B63" s="11" t="str"/>
      <x:c r="C63" s="12" t="str"/>
      <x:c r="D63" s="11" t="str"/>
      <x:c r="E63" s="11" t="str"/>
      <x:c r="F63" s="11" t="str"/>
      <x:c r="G63" s="11" t="str"/>
      <x:c r="H63" s="11" t="str"/>
      <x:c r="I63" s="11" t="str"/>
      <x:c r="J63" s="11" t="str"/>
      <x:c r="K63" s="11" t="str"/>
      <x:c r="L63" s="11" t="str"/>
      <x:c r="M63" s="11" t="str"/>
      <x:c r="N63" s="11" t="str"/>
      <x:c r="O63" s="11" t="str"/>
      <x:c r="P63" s="15" t="str">
        <x:f>IF(AND(ISNUMBER(G63),G63&gt;0,ISNUMBER(H63),H63&gt;=0,H63&lt;=G63),H63/G63,"")</x:f>
      </x:c>
      <x:c r="Q63" s="9" t="str">
        <x:f>IF(AND(A63="",B63="",C63="",D63="",E63="",F63="",G63="",H63="",I63="",J63="",K63="",L63="",M63="",N63="",O63=""),"",IF(OR(A63="",B63="",E63="",F63="",M63="",NOT(ISNUMBER(C63))),"Missing identity/date/source",IF(COUNTIF($A$5:$A$304,A63)&gt;1,"Duplicate evidence ID",IF(OR(NOT(ISNUMBER(G63)),NOT(ISNUMBER(H63))),"Missing mark",IF(OR(G63&lt;=0,H63&lt;0,H63&gt;G63),"Invalid mark",IF(AND(L63="Yes",COUNTIFS($B$5:$B$304,B63,$D$5:$D$304,D63,$F$5:$F$304,F63,$L$5:$L$304,"Yes")&gt;1),"Duplicate selected family","Valid"))))))</x:f>
      </x:c>
      <x:c r="R63" s="9" t="str">
        <x:f>IF(Q63="","",IF(Q63&lt;&gt;"Valid","Fix record",IF('Rules'!$B$30&lt;&gt;"Rules valid","Review rules",IF(L63&lt;&gt;"Yes","Not selected",IF(OR(J63&lt;&gt;"Yes",K63&lt;&gt;"Yes"),"Incomplete / unverified",IF(OR(C63&gt;'Rules'!$B$5,C63&lt;=0),"Invalid / future date",IF(D63="IA",IF(AND(I63="IA authentic",G63='Rules'!$B$14),"Yes","Not eligible IA"),IF(OR(D63="P1",D63="P2"),IF(AND(OR(I63="Independent timed",I63="Independent timed accommodated"),G63=IF(D63="P1",'Rules'!$B$12,'Rules'!$B$13),C63&gt;='Rules'!$B$5-'Rules'!$B$6),"Yes","Not eligible paper"),"Practice / partial"))))))))</x:f>
      </x:c>
    </x:row>
    <x:row r="64" ht="45" customHeight="1">
      <x:c r="A64" s="11" t="str"/>
      <x:c r="B64" s="11" t="str"/>
      <x:c r="C64" s="12" t="str"/>
      <x:c r="D64" s="11" t="str"/>
      <x:c r="E64" s="11" t="str"/>
      <x:c r="F64" s="11" t="str"/>
      <x:c r="G64" s="11" t="str"/>
      <x:c r="H64" s="11" t="str"/>
      <x:c r="I64" s="11" t="str"/>
      <x:c r="J64" s="11" t="str"/>
      <x:c r="K64" s="11" t="str"/>
      <x:c r="L64" s="11" t="str"/>
      <x:c r="M64" s="11" t="str"/>
      <x:c r="N64" s="11" t="str"/>
      <x:c r="O64" s="11" t="str"/>
      <x:c r="P64" s="16" t="str">
        <x:f>IF(AND(ISNUMBER(G64),G64&gt;0,ISNUMBER(H64),H64&gt;=0,H64&lt;=G64),H64/G64,"")</x:f>
      </x:c>
      <x:c r="Q64" s="10" t="str">
        <x:f>IF(AND(A64="",B64="",C64="",D64="",E64="",F64="",G64="",H64="",I64="",J64="",K64="",L64="",M64="",N64="",O64=""),"",IF(OR(A64="",B64="",E64="",F64="",M64="",NOT(ISNUMBER(C64))),"Missing identity/date/source",IF(COUNTIF($A$5:$A$304,A64)&gt;1,"Duplicate evidence ID",IF(OR(NOT(ISNUMBER(G64)),NOT(ISNUMBER(H64))),"Missing mark",IF(OR(G64&lt;=0,H64&lt;0,H64&gt;G64),"Invalid mark",IF(AND(L64="Yes",COUNTIFS($B$5:$B$304,B64,$D$5:$D$304,D64,$F$5:$F$304,F64,$L$5:$L$304,"Yes")&gt;1),"Duplicate selected family","Valid"))))))</x:f>
      </x:c>
      <x:c r="R64" s="10" t="str">
        <x:f>IF(Q64="","",IF(Q64&lt;&gt;"Valid","Fix record",IF('Rules'!$B$30&lt;&gt;"Rules valid","Review rules",IF(L64&lt;&gt;"Yes","Not selected",IF(OR(J64&lt;&gt;"Yes",K64&lt;&gt;"Yes"),"Incomplete / unverified",IF(OR(C64&gt;'Rules'!$B$5,C64&lt;=0),"Invalid / future date",IF(D64="IA",IF(AND(I64="IA authentic",G64='Rules'!$B$14),"Yes","Not eligible IA"),IF(OR(D64="P1",D64="P2"),IF(AND(OR(I64="Independent timed",I64="Independent timed accommodated"),G64=IF(D64="P1",'Rules'!$B$12,'Rules'!$B$13),C64&gt;='Rules'!$B$5-'Rules'!$B$6),"Yes","Not eligible paper"),"Practice / partial"))))))))</x:f>
      </x:c>
    </x:row>
    <x:row r="65" ht="45" customHeight="1">
      <x:c r="A65" s="11" t="str"/>
      <x:c r="B65" s="11" t="str"/>
      <x:c r="C65" s="12" t="str"/>
      <x:c r="D65" s="11" t="str"/>
      <x:c r="E65" s="11" t="str"/>
      <x:c r="F65" s="11" t="str"/>
      <x:c r="G65" s="11" t="str"/>
      <x:c r="H65" s="11" t="str"/>
      <x:c r="I65" s="11" t="str"/>
      <x:c r="J65" s="11" t="str"/>
      <x:c r="K65" s="11" t="str"/>
      <x:c r="L65" s="11" t="str"/>
      <x:c r="M65" s="11" t="str"/>
      <x:c r="N65" s="11" t="str"/>
      <x:c r="O65" s="11" t="str"/>
      <x:c r="P65" s="15" t="str">
        <x:f>IF(AND(ISNUMBER(G65),G65&gt;0,ISNUMBER(H65),H65&gt;=0,H65&lt;=G65),H65/G65,"")</x:f>
      </x:c>
      <x:c r="Q65" s="9" t="str">
        <x:f>IF(AND(A65="",B65="",C65="",D65="",E65="",F65="",G65="",H65="",I65="",J65="",K65="",L65="",M65="",N65="",O65=""),"",IF(OR(A65="",B65="",E65="",F65="",M65="",NOT(ISNUMBER(C65))),"Missing identity/date/source",IF(COUNTIF($A$5:$A$304,A65)&gt;1,"Duplicate evidence ID",IF(OR(NOT(ISNUMBER(G65)),NOT(ISNUMBER(H65))),"Missing mark",IF(OR(G65&lt;=0,H65&lt;0,H65&gt;G65),"Invalid mark",IF(AND(L65="Yes",COUNTIFS($B$5:$B$304,B65,$D$5:$D$304,D65,$F$5:$F$304,F65,$L$5:$L$304,"Yes")&gt;1),"Duplicate selected family","Valid"))))))</x:f>
      </x:c>
      <x:c r="R65" s="9" t="str">
        <x:f>IF(Q65="","",IF(Q65&lt;&gt;"Valid","Fix record",IF('Rules'!$B$30&lt;&gt;"Rules valid","Review rules",IF(L65&lt;&gt;"Yes","Not selected",IF(OR(J65&lt;&gt;"Yes",K65&lt;&gt;"Yes"),"Incomplete / unverified",IF(OR(C65&gt;'Rules'!$B$5,C65&lt;=0),"Invalid / future date",IF(D65="IA",IF(AND(I65="IA authentic",G65='Rules'!$B$14),"Yes","Not eligible IA"),IF(OR(D65="P1",D65="P2"),IF(AND(OR(I65="Independent timed",I65="Independent timed accommodated"),G65=IF(D65="P1",'Rules'!$B$12,'Rules'!$B$13),C65&gt;='Rules'!$B$5-'Rules'!$B$6),"Yes","Not eligible paper"),"Practice / partial"))))))))</x:f>
      </x:c>
    </x:row>
    <x:row r="66" ht="45" customHeight="1">
      <x:c r="A66" s="11" t="str"/>
      <x:c r="B66" s="11" t="str"/>
      <x:c r="C66" s="12" t="str"/>
      <x:c r="D66" s="11" t="str"/>
      <x:c r="E66" s="11" t="str"/>
      <x:c r="F66" s="11" t="str"/>
      <x:c r="G66" s="11" t="str"/>
      <x:c r="H66" s="11" t="str"/>
      <x:c r="I66" s="11" t="str"/>
      <x:c r="J66" s="11" t="str"/>
      <x:c r="K66" s="11" t="str"/>
      <x:c r="L66" s="11" t="str"/>
      <x:c r="M66" s="11" t="str"/>
      <x:c r="N66" s="11" t="str"/>
      <x:c r="O66" s="11" t="str"/>
      <x:c r="P66" s="16" t="str">
        <x:f>IF(AND(ISNUMBER(G66),G66&gt;0,ISNUMBER(H66),H66&gt;=0,H66&lt;=G66),H66/G66,"")</x:f>
      </x:c>
      <x:c r="Q66" s="10" t="str">
        <x:f>IF(AND(A66="",B66="",C66="",D66="",E66="",F66="",G66="",H66="",I66="",J66="",K66="",L66="",M66="",N66="",O66=""),"",IF(OR(A66="",B66="",E66="",F66="",M66="",NOT(ISNUMBER(C66))),"Missing identity/date/source",IF(COUNTIF($A$5:$A$304,A66)&gt;1,"Duplicate evidence ID",IF(OR(NOT(ISNUMBER(G66)),NOT(ISNUMBER(H66))),"Missing mark",IF(OR(G66&lt;=0,H66&lt;0,H66&gt;G66),"Invalid mark",IF(AND(L66="Yes",COUNTIFS($B$5:$B$304,B66,$D$5:$D$304,D66,$F$5:$F$304,F66,$L$5:$L$304,"Yes")&gt;1),"Duplicate selected family","Valid"))))))</x:f>
      </x:c>
      <x:c r="R66" s="10" t="str">
        <x:f>IF(Q66="","",IF(Q66&lt;&gt;"Valid","Fix record",IF('Rules'!$B$30&lt;&gt;"Rules valid","Review rules",IF(L66&lt;&gt;"Yes","Not selected",IF(OR(J66&lt;&gt;"Yes",K66&lt;&gt;"Yes"),"Incomplete / unverified",IF(OR(C66&gt;'Rules'!$B$5,C66&lt;=0),"Invalid / future date",IF(D66="IA",IF(AND(I66="IA authentic",G66='Rules'!$B$14),"Yes","Not eligible IA"),IF(OR(D66="P1",D66="P2"),IF(AND(OR(I66="Independent timed",I66="Independent timed accommodated"),G66=IF(D66="P1",'Rules'!$B$12,'Rules'!$B$13),C66&gt;='Rules'!$B$5-'Rules'!$B$6),"Yes","Not eligible paper"),"Practice / partial"))))))))</x:f>
      </x:c>
    </x:row>
    <x:row r="67" ht="45" customHeight="1">
      <x:c r="A67" s="11" t="str"/>
      <x:c r="B67" s="11" t="str"/>
      <x:c r="C67" s="12" t="str"/>
      <x:c r="D67" s="11" t="str"/>
      <x:c r="E67" s="11" t="str"/>
      <x:c r="F67" s="11" t="str"/>
      <x:c r="G67" s="11" t="str"/>
      <x:c r="H67" s="11" t="str"/>
      <x:c r="I67" s="11" t="str"/>
      <x:c r="J67" s="11" t="str"/>
      <x:c r="K67" s="11" t="str"/>
      <x:c r="L67" s="11" t="str"/>
      <x:c r="M67" s="11" t="str"/>
      <x:c r="N67" s="11" t="str"/>
      <x:c r="O67" s="11" t="str"/>
      <x:c r="P67" s="15" t="str">
        <x:f>IF(AND(ISNUMBER(G67),G67&gt;0,ISNUMBER(H67),H67&gt;=0,H67&lt;=G67),H67/G67,"")</x:f>
      </x:c>
      <x:c r="Q67" s="9" t="str">
        <x:f>IF(AND(A67="",B67="",C67="",D67="",E67="",F67="",G67="",H67="",I67="",J67="",K67="",L67="",M67="",N67="",O67=""),"",IF(OR(A67="",B67="",E67="",F67="",M67="",NOT(ISNUMBER(C67))),"Missing identity/date/source",IF(COUNTIF($A$5:$A$304,A67)&gt;1,"Duplicate evidence ID",IF(OR(NOT(ISNUMBER(G67)),NOT(ISNUMBER(H67))),"Missing mark",IF(OR(G67&lt;=0,H67&lt;0,H67&gt;G67),"Invalid mark",IF(AND(L67="Yes",COUNTIFS($B$5:$B$304,B67,$D$5:$D$304,D67,$F$5:$F$304,F67,$L$5:$L$304,"Yes")&gt;1),"Duplicate selected family","Valid"))))))</x:f>
      </x:c>
      <x:c r="R67" s="9" t="str">
        <x:f>IF(Q67="","",IF(Q67&lt;&gt;"Valid","Fix record",IF('Rules'!$B$30&lt;&gt;"Rules valid","Review rules",IF(L67&lt;&gt;"Yes","Not selected",IF(OR(J67&lt;&gt;"Yes",K67&lt;&gt;"Yes"),"Incomplete / unverified",IF(OR(C67&gt;'Rules'!$B$5,C67&lt;=0),"Invalid / future date",IF(D67="IA",IF(AND(I67="IA authentic",G67='Rules'!$B$14),"Yes","Not eligible IA"),IF(OR(D67="P1",D67="P2"),IF(AND(OR(I67="Independent timed",I67="Independent timed accommodated"),G67=IF(D67="P1",'Rules'!$B$12,'Rules'!$B$13),C67&gt;='Rules'!$B$5-'Rules'!$B$6),"Yes","Not eligible paper"),"Practice / partial"))))))))</x:f>
      </x:c>
    </x:row>
    <x:row r="68" ht="45" customHeight="1">
      <x:c r="A68" s="11" t="str"/>
      <x:c r="B68" s="11" t="str"/>
      <x:c r="C68" s="12" t="str"/>
      <x:c r="D68" s="11" t="str"/>
      <x:c r="E68" s="11" t="str"/>
      <x:c r="F68" s="11" t="str"/>
      <x:c r="G68" s="11" t="str"/>
      <x:c r="H68" s="11" t="str"/>
      <x:c r="I68" s="11" t="str"/>
      <x:c r="J68" s="11" t="str"/>
      <x:c r="K68" s="11" t="str"/>
      <x:c r="L68" s="11" t="str"/>
      <x:c r="M68" s="11" t="str"/>
      <x:c r="N68" s="11" t="str"/>
      <x:c r="O68" s="11" t="str"/>
      <x:c r="P68" s="16" t="str">
        <x:f>IF(AND(ISNUMBER(G68),G68&gt;0,ISNUMBER(H68),H68&gt;=0,H68&lt;=G68),H68/G68,"")</x:f>
      </x:c>
      <x:c r="Q68" s="10" t="str">
        <x:f>IF(AND(A68="",B68="",C68="",D68="",E68="",F68="",G68="",H68="",I68="",J68="",K68="",L68="",M68="",N68="",O68=""),"",IF(OR(A68="",B68="",E68="",F68="",M68="",NOT(ISNUMBER(C68))),"Missing identity/date/source",IF(COUNTIF($A$5:$A$304,A68)&gt;1,"Duplicate evidence ID",IF(OR(NOT(ISNUMBER(G68)),NOT(ISNUMBER(H68))),"Missing mark",IF(OR(G68&lt;=0,H68&lt;0,H68&gt;G68),"Invalid mark",IF(AND(L68="Yes",COUNTIFS($B$5:$B$304,B68,$D$5:$D$304,D68,$F$5:$F$304,F68,$L$5:$L$304,"Yes")&gt;1),"Duplicate selected family","Valid"))))))</x:f>
      </x:c>
      <x:c r="R68" s="10" t="str">
        <x:f>IF(Q68="","",IF(Q68&lt;&gt;"Valid","Fix record",IF('Rules'!$B$30&lt;&gt;"Rules valid","Review rules",IF(L68&lt;&gt;"Yes","Not selected",IF(OR(J68&lt;&gt;"Yes",K68&lt;&gt;"Yes"),"Incomplete / unverified",IF(OR(C68&gt;'Rules'!$B$5,C68&lt;=0),"Invalid / future date",IF(D68="IA",IF(AND(I68="IA authentic",G68='Rules'!$B$14),"Yes","Not eligible IA"),IF(OR(D68="P1",D68="P2"),IF(AND(OR(I68="Independent timed",I68="Independent timed accommodated"),G68=IF(D68="P1",'Rules'!$B$12,'Rules'!$B$13),C68&gt;='Rules'!$B$5-'Rules'!$B$6),"Yes","Not eligible paper"),"Practice / partial"))))))))</x:f>
      </x:c>
    </x:row>
    <x:row r="69" ht="45" customHeight="1">
      <x:c r="A69" s="11" t="str"/>
      <x:c r="B69" s="11" t="str"/>
      <x:c r="C69" s="12" t="str"/>
      <x:c r="D69" s="11" t="str"/>
      <x:c r="E69" s="11" t="str"/>
      <x:c r="F69" s="11" t="str"/>
      <x:c r="G69" s="11" t="str"/>
      <x:c r="H69" s="11" t="str"/>
      <x:c r="I69" s="11" t="str"/>
      <x:c r="J69" s="11" t="str"/>
      <x:c r="K69" s="11" t="str"/>
      <x:c r="L69" s="11" t="str"/>
      <x:c r="M69" s="11" t="str"/>
      <x:c r="N69" s="11" t="str"/>
      <x:c r="O69" s="11" t="str"/>
      <x:c r="P69" s="15" t="str">
        <x:f>IF(AND(ISNUMBER(G69),G69&gt;0,ISNUMBER(H69),H69&gt;=0,H69&lt;=G69),H69/G69,"")</x:f>
      </x:c>
      <x:c r="Q69" s="9" t="str">
        <x:f>IF(AND(A69="",B69="",C69="",D69="",E69="",F69="",G69="",H69="",I69="",J69="",K69="",L69="",M69="",N69="",O69=""),"",IF(OR(A69="",B69="",E69="",F69="",M69="",NOT(ISNUMBER(C69))),"Missing identity/date/source",IF(COUNTIF($A$5:$A$304,A69)&gt;1,"Duplicate evidence ID",IF(OR(NOT(ISNUMBER(G69)),NOT(ISNUMBER(H69))),"Missing mark",IF(OR(G69&lt;=0,H69&lt;0,H69&gt;G69),"Invalid mark",IF(AND(L69="Yes",COUNTIFS($B$5:$B$304,B69,$D$5:$D$304,D69,$F$5:$F$304,F69,$L$5:$L$304,"Yes")&gt;1),"Duplicate selected family","Valid"))))))</x:f>
      </x:c>
      <x:c r="R69" s="9" t="str">
        <x:f>IF(Q69="","",IF(Q69&lt;&gt;"Valid","Fix record",IF('Rules'!$B$30&lt;&gt;"Rules valid","Review rules",IF(L69&lt;&gt;"Yes","Not selected",IF(OR(J69&lt;&gt;"Yes",K69&lt;&gt;"Yes"),"Incomplete / unverified",IF(OR(C69&gt;'Rules'!$B$5,C69&lt;=0),"Invalid / future date",IF(D69="IA",IF(AND(I69="IA authentic",G69='Rules'!$B$14),"Yes","Not eligible IA"),IF(OR(D69="P1",D69="P2"),IF(AND(OR(I69="Independent timed",I69="Independent timed accommodated"),G69=IF(D69="P1",'Rules'!$B$12,'Rules'!$B$13),C69&gt;='Rules'!$B$5-'Rules'!$B$6),"Yes","Not eligible paper"),"Practice / partial"))))))))</x:f>
      </x:c>
    </x:row>
    <x:row r="70" ht="45" customHeight="1">
      <x:c r="A70" s="11" t="str"/>
      <x:c r="B70" s="11" t="str"/>
      <x:c r="C70" s="12" t="str"/>
      <x:c r="D70" s="11" t="str"/>
      <x:c r="E70" s="11" t="str"/>
      <x:c r="F70" s="11" t="str"/>
      <x:c r="G70" s="11" t="str"/>
      <x:c r="H70" s="11" t="str"/>
      <x:c r="I70" s="11" t="str"/>
      <x:c r="J70" s="11" t="str"/>
      <x:c r="K70" s="11" t="str"/>
      <x:c r="L70" s="11" t="str"/>
      <x:c r="M70" s="11" t="str"/>
      <x:c r="N70" s="11" t="str"/>
      <x:c r="O70" s="11" t="str"/>
      <x:c r="P70" s="16" t="str">
        <x:f>IF(AND(ISNUMBER(G70),G70&gt;0,ISNUMBER(H70),H70&gt;=0,H70&lt;=G70),H70/G70,"")</x:f>
      </x:c>
      <x:c r="Q70" s="10" t="str">
        <x:f>IF(AND(A70="",B70="",C70="",D70="",E70="",F70="",G70="",H70="",I70="",J70="",K70="",L70="",M70="",N70="",O70=""),"",IF(OR(A70="",B70="",E70="",F70="",M70="",NOT(ISNUMBER(C70))),"Missing identity/date/source",IF(COUNTIF($A$5:$A$304,A70)&gt;1,"Duplicate evidence ID",IF(OR(NOT(ISNUMBER(G70)),NOT(ISNUMBER(H70))),"Missing mark",IF(OR(G70&lt;=0,H70&lt;0,H70&gt;G70),"Invalid mark",IF(AND(L70="Yes",COUNTIFS($B$5:$B$304,B70,$D$5:$D$304,D70,$F$5:$F$304,F70,$L$5:$L$304,"Yes")&gt;1),"Duplicate selected family","Valid"))))))</x:f>
      </x:c>
      <x:c r="R70" s="10" t="str">
        <x:f>IF(Q70="","",IF(Q70&lt;&gt;"Valid","Fix record",IF('Rules'!$B$30&lt;&gt;"Rules valid","Review rules",IF(L70&lt;&gt;"Yes","Not selected",IF(OR(J70&lt;&gt;"Yes",K70&lt;&gt;"Yes"),"Incomplete / unverified",IF(OR(C70&gt;'Rules'!$B$5,C70&lt;=0),"Invalid / future date",IF(D70="IA",IF(AND(I70="IA authentic",G70='Rules'!$B$14),"Yes","Not eligible IA"),IF(OR(D70="P1",D70="P2"),IF(AND(OR(I70="Independent timed",I70="Independent timed accommodated"),G70=IF(D70="P1",'Rules'!$B$12,'Rules'!$B$13),C70&gt;='Rules'!$B$5-'Rules'!$B$6),"Yes","Not eligible paper"),"Practice / partial"))))))))</x:f>
      </x:c>
    </x:row>
    <x:row r="71" ht="45" customHeight="1">
      <x:c r="A71" s="11" t="str"/>
      <x:c r="B71" s="11" t="str"/>
      <x:c r="C71" s="12" t="str"/>
      <x:c r="D71" s="11" t="str"/>
      <x:c r="E71" s="11" t="str"/>
      <x:c r="F71" s="11" t="str"/>
      <x:c r="G71" s="11" t="str"/>
      <x:c r="H71" s="11" t="str"/>
      <x:c r="I71" s="11" t="str"/>
      <x:c r="J71" s="11" t="str"/>
      <x:c r="K71" s="11" t="str"/>
      <x:c r="L71" s="11" t="str"/>
      <x:c r="M71" s="11" t="str"/>
      <x:c r="N71" s="11" t="str"/>
      <x:c r="O71" s="11" t="str"/>
      <x:c r="P71" s="15" t="str">
        <x:f>IF(AND(ISNUMBER(G71),G71&gt;0,ISNUMBER(H71),H71&gt;=0,H71&lt;=G71),H71/G71,"")</x:f>
      </x:c>
      <x:c r="Q71" s="9" t="str">
        <x:f>IF(AND(A71="",B71="",C71="",D71="",E71="",F71="",G71="",H71="",I71="",J71="",K71="",L71="",M71="",N71="",O71=""),"",IF(OR(A71="",B71="",E71="",F71="",M71="",NOT(ISNUMBER(C71))),"Missing identity/date/source",IF(COUNTIF($A$5:$A$304,A71)&gt;1,"Duplicate evidence ID",IF(OR(NOT(ISNUMBER(G71)),NOT(ISNUMBER(H71))),"Missing mark",IF(OR(G71&lt;=0,H71&lt;0,H71&gt;G71),"Invalid mark",IF(AND(L71="Yes",COUNTIFS($B$5:$B$304,B71,$D$5:$D$304,D71,$F$5:$F$304,F71,$L$5:$L$304,"Yes")&gt;1),"Duplicate selected family","Valid"))))))</x:f>
      </x:c>
      <x:c r="R71" s="9" t="str">
        <x:f>IF(Q71="","",IF(Q71&lt;&gt;"Valid","Fix record",IF('Rules'!$B$30&lt;&gt;"Rules valid","Review rules",IF(L71&lt;&gt;"Yes","Not selected",IF(OR(J71&lt;&gt;"Yes",K71&lt;&gt;"Yes"),"Incomplete / unverified",IF(OR(C71&gt;'Rules'!$B$5,C71&lt;=0),"Invalid / future date",IF(D71="IA",IF(AND(I71="IA authentic",G71='Rules'!$B$14),"Yes","Not eligible IA"),IF(OR(D71="P1",D71="P2"),IF(AND(OR(I71="Independent timed",I71="Independent timed accommodated"),G71=IF(D71="P1",'Rules'!$B$12,'Rules'!$B$13),C71&gt;='Rules'!$B$5-'Rules'!$B$6),"Yes","Not eligible paper"),"Practice / partial"))))))))</x:f>
      </x:c>
    </x:row>
    <x:row r="72" ht="45" customHeight="1">
      <x:c r="A72" s="11" t="str"/>
      <x:c r="B72" s="11" t="str"/>
      <x:c r="C72" s="12" t="str"/>
      <x:c r="D72" s="11" t="str"/>
      <x:c r="E72" s="11" t="str"/>
      <x:c r="F72" s="11" t="str"/>
      <x:c r="G72" s="11" t="str"/>
      <x:c r="H72" s="11" t="str"/>
      <x:c r="I72" s="11" t="str"/>
      <x:c r="J72" s="11" t="str"/>
      <x:c r="K72" s="11" t="str"/>
      <x:c r="L72" s="11" t="str"/>
      <x:c r="M72" s="11" t="str"/>
      <x:c r="N72" s="11" t="str"/>
      <x:c r="O72" s="11" t="str"/>
      <x:c r="P72" s="16" t="str">
        <x:f>IF(AND(ISNUMBER(G72),G72&gt;0,ISNUMBER(H72),H72&gt;=0,H72&lt;=G72),H72/G72,"")</x:f>
      </x:c>
      <x:c r="Q72" s="10" t="str">
        <x:f>IF(AND(A72="",B72="",C72="",D72="",E72="",F72="",G72="",H72="",I72="",J72="",K72="",L72="",M72="",N72="",O72=""),"",IF(OR(A72="",B72="",E72="",F72="",M72="",NOT(ISNUMBER(C72))),"Missing identity/date/source",IF(COUNTIF($A$5:$A$304,A72)&gt;1,"Duplicate evidence ID",IF(OR(NOT(ISNUMBER(G72)),NOT(ISNUMBER(H72))),"Missing mark",IF(OR(G72&lt;=0,H72&lt;0,H72&gt;G72),"Invalid mark",IF(AND(L72="Yes",COUNTIFS($B$5:$B$304,B72,$D$5:$D$304,D72,$F$5:$F$304,F72,$L$5:$L$304,"Yes")&gt;1),"Duplicate selected family","Valid"))))))</x:f>
      </x:c>
      <x:c r="R72" s="10" t="str">
        <x:f>IF(Q72="","",IF(Q72&lt;&gt;"Valid","Fix record",IF('Rules'!$B$30&lt;&gt;"Rules valid","Review rules",IF(L72&lt;&gt;"Yes","Not selected",IF(OR(J72&lt;&gt;"Yes",K72&lt;&gt;"Yes"),"Incomplete / unverified",IF(OR(C72&gt;'Rules'!$B$5,C72&lt;=0),"Invalid / future date",IF(D72="IA",IF(AND(I72="IA authentic",G72='Rules'!$B$14),"Yes","Not eligible IA"),IF(OR(D72="P1",D72="P2"),IF(AND(OR(I72="Independent timed",I72="Independent timed accommodated"),G72=IF(D72="P1",'Rules'!$B$12,'Rules'!$B$13),C72&gt;='Rules'!$B$5-'Rules'!$B$6),"Yes","Not eligible paper"),"Practice / partial"))))))))</x:f>
      </x:c>
    </x:row>
    <x:row r="73" ht="45" customHeight="1">
      <x:c r="A73" s="11" t="str"/>
      <x:c r="B73" s="11" t="str"/>
      <x:c r="C73" s="12" t="str"/>
      <x:c r="D73" s="11" t="str"/>
      <x:c r="E73" s="11" t="str"/>
      <x:c r="F73" s="11" t="str"/>
      <x:c r="G73" s="11" t="str"/>
      <x:c r="H73" s="11" t="str"/>
      <x:c r="I73" s="11" t="str"/>
      <x:c r="J73" s="11" t="str"/>
      <x:c r="K73" s="11" t="str"/>
      <x:c r="L73" s="11" t="str"/>
      <x:c r="M73" s="11" t="str"/>
      <x:c r="N73" s="11" t="str"/>
      <x:c r="O73" s="11" t="str"/>
      <x:c r="P73" s="15" t="str">
        <x:f>IF(AND(ISNUMBER(G73),G73&gt;0,ISNUMBER(H73),H73&gt;=0,H73&lt;=G73),H73/G73,"")</x:f>
      </x:c>
      <x:c r="Q73" s="9" t="str">
        <x:f>IF(AND(A73="",B73="",C73="",D73="",E73="",F73="",G73="",H73="",I73="",J73="",K73="",L73="",M73="",N73="",O73=""),"",IF(OR(A73="",B73="",E73="",F73="",M73="",NOT(ISNUMBER(C73))),"Missing identity/date/source",IF(COUNTIF($A$5:$A$304,A73)&gt;1,"Duplicate evidence ID",IF(OR(NOT(ISNUMBER(G73)),NOT(ISNUMBER(H73))),"Missing mark",IF(OR(G73&lt;=0,H73&lt;0,H73&gt;G73),"Invalid mark",IF(AND(L73="Yes",COUNTIFS($B$5:$B$304,B73,$D$5:$D$304,D73,$F$5:$F$304,F73,$L$5:$L$304,"Yes")&gt;1),"Duplicate selected family","Valid"))))))</x:f>
      </x:c>
      <x:c r="R73" s="9" t="str">
        <x:f>IF(Q73="","",IF(Q73&lt;&gt;"Valid","Fix record",IF('Rules'!$B$30&lt;&gt;"Rules valid","Review rules",IF(L73&lt;&gt;"Yes","Not selected",IF(OR(J73&lt;&gt;"Yes",K73&lt;&gt;"Yes"),"Incomplete / unverified",IF(OR(C73&gt;'Rules'!$B$5,C73&lt;=0),"Invalid / future date",IF(D73="IA",IF(AND(I73="IA authentic",G73='Rules'!$B$14),"Yes","Not eligible IA"),IF(OR(D73="P1",D73="P2"),IF(AND(OR(I73="Independent timed",I73="Independent timed accommodated"),G73=IF(D73="P1",'Rules'!$B$12,'Rules'!$B$13),C73&gt;='Rules'!$B$5-'Rules'!$B$6),"Yes","Not eligible paper"),"Practice / partial"))))))))</x:f>
      </x:c>
    </x:row>
    <x:row r="74" ht="45" customHeight="1">
      <x:c r="A74" s="11" t="str"/>
      <x:c r="B74" s="11" t="str"/>
      <x:c r="C74" s="12" t="str"/>
      <x:c r="D74" s="11" t="str"/>
      <x:c r="E74" s="11" t="str"/>
      <x:c r="F74" s="11" t="str"/>
      <x:c r="G74" s="11" t="str"/>
      <x:c r="H74" s="11" t="str"/>
      <x:c r="I74" s="11" t="str"/>
      <x:c r="J74" s="11" t="str"/>
      <x:c r="K74" s="11" t="str"/>
      <x:c r="L74" s="11" t="str"/>
      <x:c r="M74" s="11" t="str"/>
      <x:c r="N74" s="11" t="str"/>
      <x:c r="O74" s="11" t="str"/>
      <x:c r="P74" s="16" t="str">
        <x:f>IF(AND(ISNUMBER(G74),G74&gt;0,ISNUMBER(H74),H74&gt;=0,H74&lt;=G74),H74/G74,"")</x:f>
      </x:c>
      <x:c r="Q74" s="10" t="str">
        <x:f>IF(AND(A74="",B74="",C74="",D74="",E74="",F74="",G74="",H74="",I74="",J74="",K74="",L74="",M74="",N74="",O74=""),"",IF(OR(A74="",B74="",E74="",F74="",M74="",NOT(ISNUMBER(C74))),"Missing identity/date/source",IF(COUNTIF($A$5:$A$304,A74)&gt;1,"Duplicate evidence ID",IF(OR(NOT(ISNUMBER(G74)),NOT(ISNUMBER(H74))),"Missing mark",IF(OR(G74&lt;=0,H74&lt;0,H74&gt;G74),"Invalid mark",IF(AND(L74="Yes",COUNTIFS($B$5:$B$304,B74,$D$5:$D$304,D74,$F$5:$F$304,F74,$L$5:$L$304,"Yes")&gt;1),"Duplicate selected family","Valid"))))))</x:f>
      </x:c>
      <x:c r="R74" s="10" t="str">
        <x:f>IF(Q74="","",IF(Q74&lt;&gt;"Valid","Fix record",IF('Rules'!$B$30&lt;&gt;"Rules valid","Review rules",IF(L74&lt;&gt;"Yes","Not selected",IF(OR(J74&lt;&gt;"Yes",K74&lt;&gt;"Yes"),"Incomplete / unverified",IF(OR(C74&gt;'Rules'!$B$5,C74&lt;=0),"Invalid / future date",IF(D74="IA",IF(AND(I74="IA authentic",G74='Rules'!$B$14),"Yes","Not eligible IA"),IF(OR(D74="P1",D74="P2"),IF(AND(OR(I74="Independent timed",I74="Independent timed accommodated"),G74=IF(D74="P1",'Rules'!$B$12,'Rules'!$B$13),C74&gt;='Rules'!$B$5-'Rules'!$B$6),"Yes","Not eligible paper"),"Practice / partial"))))))))</x:f>
      </x:c>
    </x:row>
    <x:row r="75" ht="45" customHeight="1">
      <x:c r="A75" s="11" t="str"/>
      <x:c r="B75" s="11" t="str"/>
      <x:c r="C75" s="12" t="str"/>
      <x:c r="D75" s="11" t="str"/>
      <x:c r="E75" s="11" t="str"/>
      <x:c r="F75" s="11" t="str"/>
      <x:c r="G75" s="11" t="str"/>
      <x:c r="H75" s="11" t="str"/>
      <x:c r="I75" s="11" t="str"/>
      <x:c r="J75" s="11" t="str"/>
      <x:c r="K75" s="11" t="str"/>
      <x:c r="L75" s="11" t="str"/>
      <x:c r="M75" s="11" t="str"/>
      <x:c r="N75" s="11" t="str"/>
      <x:c r="O75" s="11" t="str"/>
      <x:c r="P75" s="15" t="str">
        <x:f>IF(AND(ISNUMBER(G75),G75&gt;0,ISNUMBER(H75),H75&gt;=0,H75&lt;=G75),H75/G75,"")</x:f>
      </x:c>
      <x:c r="Q75" s="9" t="str">
        <x:f>IF(AND(A75="",B75="",C75="",D75="",E75="",F75="",G75="",H75="",I75="",J75="",K75="",L75="",M75="",N75="",O75=""),"",IF(OR(A75="",B75="",E75="",F75="",M75="",NOT(ISNUMBER(C75))),"Missing identity/date/source",IF(COUNTIF($A$5:$A$304,A75)&gt;1,"Duplicate evidence ID",IF(OR(NOT(ISNUMBER(G75)),NOT(ISNUMBER(H75))),"Missing mark",IF(OR(G75&lt;=0,H75&lt;0,H75&gt;G75),"Invalid mark",IF(AND(L75="Yes",COUNTIFS($B$5:$B$304,B75,$D$5:$D$304,D75,$F$5:$F$304,F75,$L$5:$L$304,"Yes")&gt;1),"Duplicate selected family","Valid"))))))</x:f>
      </x:c>
      <x:c r="R75" s="9" t="str">
        <x:f>IF(Q75="","",IF(Q75&lt;&gt;"Valid","Fix record",IF('Rules'!$B$30&lt;&gt;"Rules valid","Review rules",IF(L75&lt;&gt;"Yes","Not selected",IF(OR(J75&lt;&gt;"Yes",K75&lt;&gt;"Yes"),"Incomplete / unverified",IF(OR(C75&gt;'Rules'!$B$5,C75&lt;=0),"Invalid / future date",IF(D75="IA",IF(AND(I75="IA authentic",G75='Rules'!$B$14),"Yes","Not eligible IA"),IF(OR(D75="P1",D75="P2"),IF(AND(OR(I75="Independent timed",I75="Independent timed accommodated"),G75=IF(D75="P1",'Rules'!$B$12,'Rules'!$B$13),C75&gt;='Rules'!$B$5-'Rules'!$B$6),"Yes","Not eligible paper"),"Practice / partial"))))))))</x:f>
      </x:c>
    </x:row>
    <x:row r="76" ht="45" customHeight="1">
      <x:c r="A76" s="11" t="str"/>
      <x:c r="B76" s="11" t="str"/>
      <x:c r="C76" s="12" t="str"/>
      <x:c r="D76" s="11" t="str"/>
      <x:c r="E76" s="11" t="str"/>
      <x:c r="F76" s="11" t="str"/>
      <x:c r="G76" s="11" t="str"/>
      <x:c r="H76" s="11" t="str"/>
      <x:c r="I76" s="11" t="str"/>
      <x:c r="J76" s="11" t="str"/>
      <x:c r="K76" s="11" t="str"/>
      <x:c r="L76" s="11" t="str"/>
      <x:c r="M76" s="11" t="str"/>
      <x:c r="N76" s="11" t="str"/>
      <x:c r="O76" s="11" t="str"/>
      <x:c r="P76" s="16" t="str">
        <x:f>IF(AND(ISNUMBER(G76),G76&gt;0,ISNUMBER(H76),H76&gt;=0,H76&lt;=G76),H76/G76,"")</x:f>
      </x:c>
      <x:c r="Q76" s="10" t="str">
        <x:f>IF(AND(A76="",B76="",C76="",D76="",E76="",F76="",G76="",H76="",I76="",J76="",K76="",L76="",M76="",N76="",O76=""),"",IF(OR(A76="",B76="",E76="",F76="",M76="",NOT(ISNUMBER(C76))),"Missing identity/date/source",IF(COUNTIF($A$5:$A$304,A76)&gt;1,"Duplicate evidence ID",IF(OR(NOT(ISNUMBER(G76)),NOT(ISNUMBER(H76))),"Missing mark",IF(OR(G76&lt;=0,H76&lt;0,H76&gt;G76),"Invalid mark",IF(AND(L76="Yes",COUNTIFS($B$5:$B$304,B76,$D$5:$D$304,D76,$F$5:$F$304,F76,$L$5:$L$304,"Yes")&gt;1),"Duplicate selected family","Valid"))))))</x:f>
      </x:c>
      <x:c r="R76" s="10" t="str">
        <x:f>IF(Q76="","",IF(Q76&lt;&gt;"Valid","Fix record",IF('Rules'!$B$30&lt;&gt;"Rules valid","Review rules",IF(L76&lt;&gt;"Yes","Not selected",IF(OR(J76&lt;&gt;"Yes",K76&lt;&gt;"Yes"),"Incomplete / unverified",IF(OR(C76&gt;'Rules'!$B$5,C76&lt;=0),"Invalid / future date",IF(D76="IA",IF(AND(I76="IA authentic",G76='Rules'!$B$14),"Yes","Not eligible IA"),IF(OR(D76="P1",D76="P2"),IF(AND(OR(I76="Independent timed",I76="Independent timed accommodated"),G76=IF(D76="P1",'Rules'!$B$12,'Rules'!$B$13),C76&gt;='Rules'!$B$5-'Rules'!$B$6),"Yes","Not eligible paper"),"Practice / partial"))))))))</x:f>
      </x:c>
    </x:row>
    <x:row r="77" ht="45" customHeight="1">
      <x:c r="A77" s="11" t="str"/>
      <x:c r="B77" s="11" t="str"/>
      <x:c r="C77" s="12" t="str"/>
      <x:c r="D77" s="11" t="str"/>
      <x:c r="E77" s="11" t="str"/>
      <x:c r="F77" s="11" t="str"/>
      <x:c r="G77" s="11" t="str"/>
      <x:c r="H77" s="11" t="str"/>
      <x:c r="I77" s="11" t="str"/>
      <x:c r="J77" s="11" t="str"/>
      <x:c r="K77" s="11" t="str"/>
      <x:c r="L77" s="11" t="str"/>
      <x:c r="M77" s="11" t="str"/>
      <x:c r="N77" s="11" t="str"/>
      <x:c r="O77" s="11" t="str"/>
      <x:c r="P77" s="15" t="str">
        <x:f>IF(AND(ISNUMBER(G77),G77&gt;0,ISNUMBER(H77),H77&gt;=0,H77&lt;=G77),H77/G77,"")</x:f>
      </x:c>
      <x:c r="Q77" s="9" t="str">
        <x:f>IF(AND(A77="",B77="",C77="",D77="",E77="",F77="",G77="",H77="",I77="",J77="",K77="",L77="",M77="",N77="",O77=""),"",IF(OR(A77="",B77="",E77="",F77="",M77="",NOT(ISNUMBER(C77))),"Missing identity/date/source",IF(COUNTIF($A$5:$A$304,A77)&gt;1,"Duplicate evidence ID",IF(OR(NOT(ISNUMBER(G77)),NOT(ISNUMBER(H77))),"Missing mark",IF(OR(G77&lt;=0,H77&lt;0,H77&gt;G77),"Invalid mark",IF(AND(L77="Yes",COUNTIFS($B$5:$B$304,B77,$D$5:$D$304,D77,$F$5:$F$304,F77,$L$5:$L$304,"Yes")&gt;1),"Duplicate selected family","Valid"))))))</x:f>
      </x:c>
      <x:c r="R77" s="9" t="str">
        <x:f>IF(Q77="","",IF(Q77&lt;&gt;"Valid","Fix record",IF('Rules'!$B$30&lt;&gt;"Rules valid","Review rules",IF(L77&lt;&gt;"Yes","Not selected",IF(OR(J77&lt;&gt;"Yes",K77&lt;&gt;"Yes"),"Incomplete / unverified",IF(OR(C77&gt;'Rules'!$B$5,C77&lt;=0),"Invalid / future date",IF(D77="IA",IF(AND(I77="IA authentic",G77='Rules'!$B$14),"Yes","Not eligible IA"),IF(OR(D77="P1",D77="P2"),IF(AND(OR(I77="Independent timed",I77="Independent timed accommodated"),G77=IF(D77="P1",'Rules'!$B$12,'Rules'!$B$13),C77&gt;='Rules'!$B$5-'Rules'!$B$6),"Yes","Not eligible paper"),"Practice / partial"))))))))</x:f>
      </x:c>
    </x:row>
    <x:row r="78" ht="45" customHeight="1">
      <x:c r="A78" s="11" t="str"/>
      <x:c r="B78" s="11" t="str"/>
      <x:c r="C78" s="12" t="str"/>
      <x:c r="D78" s="11" t="str"/>
      <x:c r="E78" s="11" t="str"/>
      <x:c r="F78" s="11" t="str"/>
      <x:c r="G78" s="11" t="str"/>
      <x:c r="H78" s="11" t="str"/>
      <x:c r="I78" s="11" t="str"/>
      <x:c r="J78" s="11" t="str"/>
      <x:c r="K78" s="11" t="str"/>
      <x:c r="L78" s="11" t="str"/>
      <x:c r="M78" s="11" t="str"/>
      <x:c r="N78" s="11" t="str"/>
      <x:c r="O78" s="11" t="str"/>
      <x:c r="P78" s="16" t="str">
        <x:f>IF(AND(ISNUMBER(G78),G78&gt;0,ISNUMBER(H78),H78&gt;=0,H78&lt;=G78),H78/G78,"")</x:f>
      </x:c>
      <x:c r="Q78" s="10" t="str">
        <x:f>IF(AND(A78="",B78="",C78="",D78="",E78="",F78="",G78="",H78="",I78="",J78="",K78="",L78="",M78="",N78="",O78=""),"",IF(OR(A78="",B78="",E78="",F78="",M78="",NOT(ISNUMBER(C78))),"Missing identity/date/source",IF(COUNTIF($A$5:$A$304,A78)&gt;1,"Duplicate evidence ID",IF(OR(NOT(ISNUMBER(G78)),NOT(ISNUMBER(H78))),"Missing mark",IF(OR(G78&lt;=0,H78&lt;0,H78&gt;G78),"Invalid mark",IF(AND(L78="Yes",COUNTIFS($B$5:$B$304,B78,$D$5:$D$304,D78,$F$5:$F$304,F78,$L$5:$L$304,"Yes")&gt;1),"Duplicate selected family","Valid"))))))</x:f>
      </x:c>
      <x:c r="R78" s="10" t="str">
        <x:f>IF(Q78="","",IF(Q78&lt;&gt;"Valid","Fix record",IF('Rules'!$B$30&lt;&gt;"Rules valid","Review rules",IF(L78&lt;&gt;"Yes","Not selected",IF(OR(J78&lt;&gt;"Yes",K78&lt;&gt;"Yes"),"Incomplete / unverified",IF(OR(C78&gt;'Rules'!$B$5,C78&lt;=0),"Invalid / future date",IF(D78="IA",IF(AND(I78="IA authentic",G78='Rules'!$B$14),"Yes","Not eligible IA"),IF(OR(D78="P1",D78="P2"),IF(AND(OR(I78="Independent timed",I78="Independent timed accommodated"),G78=IF(D78="P1",'Rules'!$B$12,'Rules'!$B$13),C78&gt;='Rules'!$B$5-'Rules'!$B$6),"Yes","Not eligible paper"),"Practice / partial"))))))))</x:f>
      </x:c>
    </x:row>
    <x:row r="79" ht="45" customHeight="1">
      <x:c r="A79" s="11" t="str"/>
      <x:c r="B79" s="11" t="str"/>
      <x:c r="C79" s="12" t="str"/>
      <x:c r="D79" s="11" t="str"/>
      <x:c r="E79" s="11" t="str"/>
      <x:c r="F79" s="11" t="str"/>
      <x:c r="G79" s="11" t="str"/>
      <x:c r="H79" s="11" t="str"/>
      <x:c r="I79" s="11" t="str"/>
      <x:c r="J79" s="11" t="str"/>
      <x:c r="K79" s="11" t="str"/>
      <x:c r="L79" s="11" t="str"/>
      <x:c r="M79" s="11" t="str"/>
      <x:c r="N79" s="11" t="str"/>
      <x:c r="O79" s="11" t="str"/>
      <x:c r="P79" s="15" t="str">
        <x:f>IF(AND(ISNUMBER(G79),G79&gt;0,ISNUMBER(H79),H79&gt;=0,H79&lt;=G79),H79/G79,"")</x:f>
      </x:c>
      <x:c r="Q79" s="9" t="str">
        <x:f>IF(AND(A79="",B79="",C79="",D79="",E79="",F79="",G79="",H79="",I79="",J79="",K79="",L79="",M79="",N79="",O79=""),"",IF(OR(A79="",B79="",E79="",F79="",M79="",NOT(ISNUMBER(C79))),"Missing identity/date/source",IF(COUNTIF($A$5:$A$304,A79)&gt;1,"Duplicate evidence ID",IF(OR(NOT(ISNUMBER(G79)),NOT(ISNUMBER(H79))),"Missing mark",IF(OR(G79&lt;=0,H79&lt;0,H79&gt;G79),"Invalid mark",IF(AND(L79="Yes",COUNTIFS($B$5:$B$304,B79,$D$5:$D$304,D79,$F$5:$F$304,F79,$L$5:$L$304,"Yes")&gt;1),"Duplicate selected family","Valid"))))))</x:f>
      </x:c>
      <x:c r="R79" s="9" t="str">
        <x:f>IF(Q79="","",IF(Q79&lt;&gt;"Valid","Fix record",IF('Rules'!$B$30&lt;&gt;"Rules valid","Review rules",IF(L79&lt;&gt;"Yes","Not selected",IF(OR(J79&lt;&gt;"Yes",K79&lt;&gt;"Yes"),"Incomplete / unverified",IF(OR(C79&gt;'Rules'!$B$5,C79&lt;=0),"Invalid / future date",IF(D79="IA",IF(AND(I79="IA authentic",G79='Rules'!$B$14),"Yes","Not eligible IA"),IF(OR(D79="P1",D79="P2"),IF(AND(OR(I79="Independent timed",I79="Independent timed accommodated"),G79=IF(D79="P1",'Rules'!$B$12,'Rules'!$B$13),C79&gt;='Rules'!$B$5-'Rules'!$B$6),"Yes","Not eligible paper"),"Practice / partial"))))))))</x:f>
      </x:c>
    </x:row>
    <x:row r="80" ht="45" customHeight="1">
      <x:c r="A80" s="11" t="str"/>
      <x:c r="B80" s="11" t="str"/>
      <x:c r="C80" s="12" t="str"/>
      <x:c r="D80" s="11" t="str"/>
      <x:c r="E80" s="11" t="str"/>
      <x:c r="F80" s="11" t="str"/>
      <x:c r="G80" s="11" t="str"/>
      <x:c r="H80" s="11" t="str"/>
      <x:c r="I80" s="11" t="str"/>
      <x:c r="J80" s="11" t="str"/>
      <x:c r="K80" s="11" t="str"/>
      <x:c r="L80" s="11" t="str"/>
      <x:c r="M80" s="11" t="str"/>
      <x:c r="N80" s="11" t="str"/>
      <x:c r="O80" s="11" t="str"/>
      <x:c r="P80" s="16" t="str">
        <x:f>IF(AND(ISNUMBER(G80),G80&gt;0,ISNUMBER(H80),H80&gt;=0,H80&lt;=G80),H80/G80,"")</x:f>
      </x:c>
      <x:c r="Q80" s="10" t="str">
        <x:f>IF(AND(A80="",B80="",C80="",D80="",E80="",F80="",G80="",H80="",I80="",J80="",K80="",L80="",M80="",N80="",O80=""),"",IF(OR(A80="",B80="",E80="",F80="",M80="",NOT(ISNUMBER(C80))),"Missing identity/date/source",IF(COUNTIF($A$5:$A$304,A80)&gt;1,"Duplicate evidence ID",IF(OR(NOT(ISNUMBER(G80)),NOT(ISNUMBER(H80))),"Missing mark",IF(OR(G80&lt;=0,H80&lt;0,H80&gt;G80),"Invalid mark",IF(AND(L80="Yes",COUNTIFS($B$5:$B$304,B80,$D$5:$D$304,D80,$F$5:$F$304,F80,$L$5:$L$304,"Yes")&gt;1),"Duplicate selected family","Valid"))))))</x:f>
      </x:c>
      <x:c r="R80" s="10" t="str">
        <x:f>IF(Q80="","",IF(Q80&lt;&gt;"Valid","Fix record",IF('Rules'!$B$30&lt;&gt;"Rules valid","Review rules",IF(L80&lt;&gt;"Yes","Not selected",IF(OR(J80&lt;&gt;"Yes",K80&lt;&gt;"Yes"),"Incomplete / unverified",IF(OR(C80&gt;'Rules'!$B$5,C80&lt;=0),"Invalid / future date",IF(D80="IA",IF(AND(I80="IA authentic",G80='Rules'!$B$14),"Yes","Not eligible IA"),IF(OR(D80="P1",D80="P2"),IF(AND(OR(I80="Independent timed",I80="Independent timed accommodated"),G80=IF(D80="P1",'Rules'!$B$12,'Rules'!$B$13),C80&gt;='Rules'!$B$5-'Rules'!$B$6),"Yes","Not eligible paper"),"Practice / partial"))))))))</x:f>
      </x:c>
    </x:row>
    <x:row r="81" ht="45" customHeight="1">
      <x:c r="A81" s="11" t="str"/>
      <x:c r="B81" s="11" t="str"/>
      <x:c r="C81" s="12" t="str"/>
      <x:c r="D81" s="11" t="str"/>
      <x:c r="E81" s="11" t="str"/>
      <x:c r="F81" s="11" t="str"/>
      <x:c r="G81" s="11" t="str"/>
      <x:c r="H81" s="11" t="str"/>
      <x:c r="I81" s="11" t="str"/>
      <x:c r="J81" s="11" t="str"/>
      <x:c r="K81" s="11" t="str"/>
      <x:c r="L81" s="11" t="str"/>
      <x:c r="M81" s="11" t="str"/>
      <x:c r="N81" s="11" t="str"/>
      <x:c r="O81" s="11" t="str"/>
      <x:c r="P81" s="15" t="str">
        <x:f>IF(AND(ISNUMBER(G81),G81&gt;0,ISNUMBER(H81),H81&gt;=0,H81&lt;=G81),H81/G81,"")</x:f>
      </x:c>
      <x:c r="Q81" s="9" t="str">
        <x:f>IF(AND(A81="",B81="",C81="",D81="",E81="",F81="",G81="",H81="",I81="",J81="",K81="",L81="",M81="",N81="",O81=""),"",IF(OR(A81="",B81="",E81="",F81="",M81="",NOT(ISNUMBER(C81))),"Missing identity/date/source",IF(COUNTIF($A$5:$A$304,A81)&gt;1,"Duplicate evidence ID",IF(OR(NOT(ISNUMBER(G81)),NOT(ISNUMBER(H81))),"Missing mark",IF(OR(G81&lt;=0,H81&lt;0,H81&gt;G81),"Invalid mark",IF(AND(L81="Yes",COUNTIFS($B$5:$B$304,B81,$D$5:$D$304,D81,$F$5:$F$304,F81,$L$5:$L$304,"Yes")&gt;1),"Duplicate selected family","Valid"))))))</x:f>
      </x:c>
      <x:c r="R81" s="9" t="str">
        <x:f>IF(Q81="","",IF(Q81&lt;&gt;"Valid","Fix record",IF('Rules'!$B$30&lt;&gt;"Rules valid","Review rules",IF(L81&lt;&gt;"Yes","Not selected",IF(OR(J81&lt;&gt;"Yes",K81&lt;&gt;"Yes"),"Incomplete / unverified",IF(OR(C81&gt;'Rules'!$B$5,C81&lt;=0),"Invalid / future date",IF(D81="IA",IF(AND(I81="IA authentic",G81='Rules'!$B$14),"Yes","Not eligible IA"),IF(OR(D81="P1",D81="P2"),IF(AND(OR(I81="Independent timed",I81="Independent timed accommodated"),G81=IF(D81="P1",'Rules'!$B$12,'Rules'!$B$13),C81&gt;='Rules'!$B$5-'Rules'!$B$6),"Yes","Not eligible paper"),"Practice / partial"))))))))</x:f>
      </x:c>
    </x:row>
    <x:row r="82" ht="45" customHeight="1">
      <x:c r="A82" s="11" t="str"/>
      <x:c r="B82" s="11" t="str"/>
      <x:c r="C82" s="12" t="str"/>
      <x:c r="D82" s="11" t="str"/>
      <x:c r="E82" s="11" t="str"/>
      <x:c r="F82" s="11" t="str"/>
      <x:c r="G82" s="11" t="str"/>
      <x:c r="H82" s="11" t="str"/>
      <x:c r="I82" s="11" t="str"/>
      <x:c r="J82" s="11" t="str"/>
      <x:c r="K82" s="11" t="str"/>
      <x:c r="L82" s="11" t="str"/>
      <x:c r="M82" s="11" t="str"/>
      <x:c r="N82" s="11" t="str"/>
      <x:c r="O82" s="11" t="str"/>
      <x:c r="P82" s="16" t="str">
        <x:f>IF(AND(ISNUMBER(G82),G82&gt;0,ISNUMBER(H82),H82&gt;=0,H82&lt;=G82),H82/G82,"")</x:f>
      </x:c>
      <x:c r="Q82" s="10" t="str">
        <x:f>IF(AND(A82="",B82="",C82="",D82="",E82="",F82="",G82="",H82="",I82="",J82="",K82="",L82="",M82="",N82="",O82=""),"",IF(OR(A82="",B82="",E82="",F82="",M82="",NOT(ISNUMBER(C82))),"Missing identity/date/source",IF(COUNTIF($A$5:$A$304,A82)&gt;1,"Duplicate evidence ID",IF(OR(NOT(ISNUMBER(G82)),NOT(ISNUMBER(H82))),"Missing mark",IF(OR(G82&lt;=0,H82&lt;0,H82&gt;G82),"Invalid mark",IF(AND(L82="Yes",COUNTIFS($B$5:$B$304,B82,$D$5:$D$304,D82,$F$5:$F$304,F82,$L$5:$L$304,"Yes")&gt;1),"Duplicate selected family","Valid"))))))</x:f>
      </x:c>
      <x:c r="R82" s="10" t="str">
        <x:f>IF(Q82="","",IF(Q82&lt;&gt;"Valid","Fix record",IF('Rules'!$B$30&lt;&gt;"Rules valid","Review rules",IF(L82&lt;&gt;"Yes","Not selected",IF(OR(J82&lt;&gt;"Yes",K82&lt;&gt;"Yes"),"Incomplete / unverified",IF(OR(C82&gt;'Rules'!$B$5,C82&lt;=0),"Invalid / future date",IF(D82="IA",IF(AND(I82="IA authentic",G82='Rules'!$B$14),"Yes","Not eligible IA"),IF(OR(D82="P1",D82="P2"),IF(AND(OR(I82="Independent timed",I82="Independent timed accommodated"),G82=IF(D82="P1",'Rules'!$B$12,'Rules'!$B$13),C82&gt;='Rules'!$B$5-'Rules'!$B$6),"Yes","Not eligible paper"),"Practice / partial"))))))))</x:f>
      </x:c>
    </x:row>
    <x:row r="83" ht="45" customHeight="1">
      <x:c r="A83" s="11" t="str"/>
      <x:c r="B83" s="11" t="str"/>
      <x:c r="C83" s="12" t="str"/>
      <x:c r="D83" s="11" t="str"/>
      <x:c r="E83" s="11" t="str"/>
      <x:c r="F83" s="11" t="str"/>
      <x:c r="G83" s="11" t="str"/>
      <x:c r="H83" s="11" t="str"/>
      <x:c r="I83" s="11" t="str"/>
      <x:c r="J83" s="11" t="str"/>
      <x:c r="K83" s="11" t="str"/>
      <x:c r="L83" s="11" t="str"/>
      <x:c r="M83" s="11" t="str"/>
      <x:c r="N83" s="11" t="str"/>
      <x:c r="O83" s="11" t="str"/>
      <x:c r="P83" s="15" t="str">
        <x:f>IF(AND(ISNUMBER(G83),G83&gt;0,ISNUMBER(H83),H83&gt;=0,H83&lt;=G83),H83/G83,"")</x:f>
      </x:c>
      <x:c r="Q83" s="9" t="str">
        <x:f>IF(AND(A83="",B83="",C83="",D83="",E83="",F83="",G83="",H83="",I83="",J83="",K83="",L83="",M83="",N83="",O83=""),"",IF(OR(A83="",B83="",E83="",F83="",M83="",NOT(ISNUMBER(C83))),"Missing identity/date/source",IF(COUNTIF($A$5:$A$304,A83)&gt;1,"Duplicate evidence ID",IF(OR(NOT(ISNUMBER(G83)),NOT(ISNUMBER(H83))),"Missing mark",IF(OR(G83&lt;=0,H83&lt;0,H83&gt;G83),"Invalid mark",IF(AND(L83="Yes",COUNTIFS($B$5:$B$304,B83,$D$5:$D$304,D83,$F$5:$F$304,F83,$L$5:$L$304,"Yes")&gt;1),"Duplicate selected family","Valid"))))))</x:f>
      </x:c>
      <x:c r="R83" s="9" t="str">
        <x:f>IF(Q83="","",IF(Q83&lt;&gt;"Valid","Fix record",IF('Rules'!$B$30&lt;&gt;"Rules valid","Review rules",IF(L83&lt;&gt;"Yes","Not selected",IF(OR(J83&lt;&gt;"Yes",K83&lt;&gt;"Yes"),"Incomplete / unverified",IF(OR(C83&gt;'Rules'!$B$5,C83&lt;=0),"Invalid / future date",IF(D83="IA",IF(AND(I83="IA authentic",G83='Rules'!$B$14),"Yes","Not eligible IA"),IF(OR(D83="P1",D83="P2"),IF(AND(OR(I83="Independent timed",I83="Independent timed accommodated"),G83=IF(D83="P1",'Rules'!$B$12,'Rules'!$B$13),C83&gt;='Rules'!$B$5-'Rules'!$B$6),"Yes","Not eligible paper"),"Practice / partial"))))))))</x:f>
      </x:c>
    </x:row>
    <x:row r="84" ht="45" customHeight="1">
      <x:c r="A84" s="11" t="str"/>
      <x:c r="B84" s="11" t="str"/>
      <x:c r="C84" s="12" t="str"/>
      <x:c r="D84" s="11" t="str"/>
      <x:c r="E84" s="11" t="str"/>
      <x:c r="F84" s="11" t="str"/>
      <x:c r="G84" s="11" t="str"/>
      <x:c r="H84" s="11" t="str"/>
      <x:c r="I84" s="11" t="str"/>
      <x:c r="J84" s="11" t="str"/>
      <x:c r="K84" s="11" t="str"/>
      <x:c r="L84" s="11" t="str"/>
      <x:c r="M84" s="11" t="str"/>
      <x:c r="N84" s="11" t="str"/>
      <x:c r="O84" s="11" t="str"/>
      <x:c r="P84" s="16" t="str">
        <x:f>IF(AND(ISNUMBER(G84),G84&gt;0,ISNUMBER(H84),H84&gt;=0,H84&lt;=G84),H84/G84,"")</x:f>
      </x:c>
      <x:c r="Q84" s="10" t="str">
        <x:f>IF(AND(A84="",B84="",C84="",D84="",E84="",F84="",G84="",H84="",I84="",J84="",K84="",L84="",M84="",N84="",O84=""),"",IF(OR(A84="",B84="",E84="",F84="",M84="",NOT(ISNUMBER(C84))),"Missing identity/date/source",IF(COUNTIF($A$5:$A$304,A84)&gt;1,"Duplicate evidence ID",IF(OR(NOT(ISNUMBER(G84)),NOT(ISNUMBER(H84))),"Missing mark",IF(OR(G84&lt;=0,H84&lt;0,H84&gt;G84),"Invalid mark",IF(AND(L84="Yes",COUNTIFS($B$5:$B$304,B84,$D$5:$D$304,D84,$F$5:$F$304,F84,$L$5:$L$304,"Yes")&gt;1),"Duplicate selected family","Valid"))))))</x:f>
      </x:c>
      <x:c r="R84" s="10" t="str">
        <x:f>IF(Q84="","",IF(Q84&lt;&gt;"Valid","Fix record",IF('Rules'!$B$30&lt;&gt;"Rules valid","Review rules",IF(L84&lt;&gt;"Yes","Not selected",IF(OR(J84&lt;&gt;"Yes",K84&lt;&gt;"Yes"),"Incomplete / unverified",IF(OR(C84&gt;'Rules'!$B$5,C84&lt;=0),"Invalid / future date",IF(D84="IA",IF(AND(I84="IA authentic",G84='Rules'!$B$14),"Yes","Not eligible IA"),IF(OR(D84="P1",D84="P2"),IF(AND(OR(I84="Independent timed",I84="Independent timed accommodated"),G84=IF(D84="P1",'Rules'!$B$12,'Rules'!$B$13),C84&gt;='Rules'!$B$5-'Rules'!$B$6),"Yes","Not eligible paper"),"Practice / partial"))))))))</x:f>
      </x:c>
    </x:row>
    <x:row r="85" ht="45" customHeight="1">
      <x:c r="A85" s="11" t="str"/>
      <x:c r="B85" s="11" t="str"/>
      <x:c r="C85" s="12" t="str"/>
      <x:c r="D85" s="11" t="str"/>
      <x:c r="E85" s="11" t="str"/>
      <x:c r="F85" s="11" t="str"/>
      <x:c r="G85" s="11" t="str"/>
      <x:c r="H85" s="11" t="str"/>
      <x:c r="I85" s="11" t="str"/>
      <x:c r="J85" s="11" t="str"/>
      <x:c r="K85" s="11" t="str"/>
      <x:c r="L85" s="11" t="str"/>
      <x:c r="M85" s="11" t="str"/>
      <x:c r="N85" s="11" t="str"/>
      <x:c r="O85" s="11" t="str"/>
      <x:c r="P85" s="15" t="str">
        <x:f>IF(AND(ISNUMBER(G85),G85&gt;0,ISNUMBER(H85),H85&gt;=0,H85&lt;=G85),H85/G85,"")</x:f>
      </x:c>
      <x:c r="Q85" s="9" t="str">
        <x:f>IF(AND(A85="",B85="",C85="",D85="",E85="",F85="",G85="",H85="",I85="",J85="",K85="",L85="",M85="",N85="",O85=""),"",IF(OR(A85="",B85="",E85="",F85="",M85="",NOT(ISNUMBER(C85))),"Missing identity/date/source",IF(COUNTIF($A$5:$A$304,A85)&gt;1,"Duplicate evidence ID",IF(OR(NOT(ISNUMBER(G85)),NOT(ISNUMBER(H85))),"Missing mark",IF(OR(G85&lt;=0,H85&lt;0,H85&gt;G85),"Invalid mark",IF(AND(L85="Yes",COUNTIFS($B$5:$B$304,B85,$D$5:$D$304,D85,$F$5:$F$304,F85,$L$5:$L$304,"Yes")&gt;1),"Duplicate selected family","Valid"))))))</x:f>
      </x:c>
      <x:c r="R85" s="9" t="str">
        <x:f>IF(Q85="","",IF(Q85&lt;&gt;"Valid","Fix record",IF('Rules'!$B$30&lt;&gt;"Rules valid","Review rules",IF(L85&lt;&gt;"Yes","Not selected",IF(OR(J85&lt;&gt;"Yes",K85&lt;&gt;"Yes"),"Incomplete / unverified",IF(OR(C85&gt;'Rules'!$B$5,C85&lt;=0),"Invalid / future date",IF(D85="IA",IF(AND(I85="IA authentic",G85='Rules'!$B$14),"Yes","Not eligible IA"),IF(OR(D85="P1",D85="P2"),IF(AND(OR(I85="Independent timed",I85="Independent timed accommodated"),G85=IF(D85="P1",'Rules'!$B$12,'Rules'!$B$13),C85&gt;='Rules'!$B$5-'Rules'!$B$6),"Yes","Not eligible paper"),"Practice / partial"))))))))</x:f>
      </x:c>
    </x:row>
    <x:row r="86" ht="45" customHeight="1">
      <x:c r="A86" s="11" t="str"/>
      <x:c r="B86" s="11" t="str"/>
      <x:c r="C86" s="12" t="str"/>
      <x:c r="D86" s="11" t="str"/>
      <x:c r="E86" s="11" t="str"/>
      <x:c r="F86" s="11" t="str"/>
      <x:c r="G86" s="11" t="str"/>
      <x:c r="H86" s="11" t="str"/>
      <x:c r="I86" s="11" t="str"/>
      <x:c r="J86" s="11" t="str"/>
      <x:c r="K86" s="11" t="str"/>
      <x:c r="L86" s="11" t="str"/>
      <x:c r="M86" s="11" t="str"/>
      <x:c r="N86" s="11" t="str"/>
      <x:c r="O86" s="11" t="str"/>
      <x:c r="P86" s="16" t="str">
        <x:f>IF(AND(ISNUMBER(G86),G86&gt;0,ISNUMBER(H86),H86&gt;=0,H86&lt;=G86),H86/G86,"")</x:f>
      </x:c>
      <x:c r="Q86" s="10" t="str">
        <x:f>IF(AND(A86="",B86="",C86="",D86="",E86="",F86="",G86="",H86="",I86="",J86="",K86="",L86="",M86="",N86="",O86=""),"",IF(OR(A86="",B86="",E86="",F86="",M86="",NOT(ISNUMBER(C86))),"Missing identity/date/source",IF(COUNTIF($A$5:$A$304,A86)&gt;1,"Duplicate evidence ID",IF(OR(NOT(ISNUMBER(G86)),NOT(ISNUMBER(H86))),"Missing mark",IF(OR(G86&lt;=0,H86&lt;0,H86&gt;G86),"Invalid mark",IF(AND(L86="Yes",COUNTIFS($B$5:$B$304,B86,$D$5:$D$304,D86,$F$5:$F$304,F86,$L$5:$L$304,"Yes")&gt;1),"Duplicate selected family","Valid"))))))</x:f>
      </x:c>
      <x:c r="R86" s="10" t="str">
        <x:f>IF(Q86="","",IF(Q86&lt;&gt;"Valid","Fix record",IF('Rules'!$B$30&lt;&gt;"Rules valid","Review rules",IF(L86&lt;&gt;"Yes","Not selected",IF(OR(J86&lt;&gt;"Yes",K86&lt;&gt;"Yes"),"Incomplete / unverified",IF(OR(C86&gt;'Rules'!$B$5,C86&lt;=0),"Invalid / future date",IF(D86="IA",IF(AND(I86="IA authentic",G86='Rules'!$B$14),"Yes","Not eligible IA"),IF(OR(D86="P1",D86="P2"),IF(AND(OR(I86="Independent timed",I86="Independent timed accommodated"),G86=IF(D86="P1",'Rules'!$B$12,'Rules'!$B$13),C86&gt;='Rules'!$B$5-'Rules'!$B$6),"Yes","Not eligible paper"),"Practice / partial"))))))))</x:f>
      </x:c>
    </x:row>
    <x:row r="87" ht="45" customHeight="1">
      <x:c r="A87" s="11" t="str"/>
      <x:c r="B87" s="11" t="str"/>
      <x:c r="C87" s="12" t="str"/>
      <x:c r="D87" s="11" t="str"/>
      <x:c r="E87" s="11" t="str"/>
      <x:c r="F87" s="11" t="str"/>
      <x:c r="G87" s="11" t="str"/>
      <x:c r="H87" s="11" t="str"/>
      <x:c r="I87" s="11" t="str"/>
      <x:c r="J87" s="11" t="str"/>
      <x:c r="K87" s="11" t="str"/>
      <x:c r="L87" s="11" t="str"/>
      <x:c r="M87" s="11" t="str"/>
      <x:c r="N87" s="11" t="str"/>
      <x:c r="O87" s="11" t="str"/>
      <x:c r="P87" s="15" t="str">
        <x:f>IF(AND(ISNUMBER(G87),G87&gt;0,ISNUMBER(H87),H87&gt;=0,H87&lt;=G87),H87/G87,"")</x:f>
      </x:c>
      <x:c r="Q87" s="9" t="str">
        <x:f>IF(AND(A87="",B87="",C87="",D87="",E87="",F87="",G87="",H87="",I87="",J87="",K87="",L87="",M87="",N87="",O87=""),"",IF(OR(A87="",B87="",E87="",F87="",M87="",NOT(ISNUMBER(C87))),"Missing identity/date/source",IF(COUNTIF($A$5:$A$304,A87)&gt;1,"Duplicate evidence ID",IF(OR(NOT(ISNUMBER(G87)),NOT(ISNUMBER(H87))),"Missing mark",IF(OR(G87&lt;=0,H87&lt;0,H87&gt;G87),"Invalid mark",IF(AND(L87="Yes",COUNTIFS($B$5:$B$304,B87,$D$5:$D$304,D87,$F$5:$F$304,F87,$L$5:$L$304,"Yes")&gt;1),"Duplicate selected family","Valid"))))))</x:f>
      </x:c>
      <x:c r="R87" s="9" t="str">
        <x:f>IF(Q87="","",IF(Q87&lt;&gt;"Valid","Fix record",IF('Rules'!$B$30&lt;&gt;"Rules valid","Review rules",IF(L87&lt;&gt;"Yes","Not selected",IF(OR(J87&lt;&gt;"Yes",K87&lt;&gt;"Yes"),"Incomplete / unverified",IF(OR(C87&gt;'Rules'!$B$5,C87&lt;=0),"Invalid / future date",IF(D87="IA",IF(AND(I87="IA authentic",G87='Rules'!$B$14),"Yes","Not eligible IA"),IF(OR(D87="P1",D87="P2"),IF(AND(OR(I87="Independent timed",I87="Independent timed accommodated"),G87=IF(D87="P1",'Rules'!$B$12,'Rules'!$B$13),C87&gt;='Rules'!$B$5-'Rules'!$B$6),"Yes","Not eligible paper"),"Practice / partial"))))))))</x:f>
      </x:c>
    </x:row>
    <x:row r="88" ht="45" customHeight="1">
      <x:c r="A88" s="11" t="str"/>
      <x:c r="B88" s="11" t="str"/>
      <x:c r="C88" s="12" t="str"/>
      <x:c r="D88" s="11" t="str"/>
      <x:c r="E88" s="11" t="str"/>
      <x:c r="F88" s="11" t="str"/>
      <x:c r="G88" s="11" t="str"/>
      <x:c r="H88" s="11" t="str"/>
      <x:c r="I88" s="11" t="str"/>
      <x:c r="J88" s="11" t="str"/>
      <x:c r="K88" s="11" t="str"/>
      <x:c r="L88" s="11" t="str"/>
      <x:c r="M88" s="11" t="str"/>
      <x:c r="N88" s="11" t="str"/>
      <x:c r="O88" s="11" t="str"/>
      <x:c r="P88" s="16" t="str">
        <x:f>IF(AND(ISNUMBER(G88),G88&gt;0,ISNUMBER(H88),H88&gt;=0,H88&lt;=G88),H88/G88,"")</x:f>
      </x:c>
      <x:c r="Q88" s="10" t="str">
        <x:f>IF(AND(A88="",B88="",C88="",D88="",E88="",F88="",G88="",H88="",I88="",J88="",K88="",L88="",M88="",N88="",O88=""),"",IF(OR(A88="",B88="",E88="",F88="",M88="",NOT(ISNUMBER(C88))),"Missing identity/date/source",IF(COUNTIF($A$5:$A$304,A88)&gt;1,"Duplicate evidence ID",IF(OR(NOT(ISNUMBER(G88)),NOT(ISNUMBER(H88))),"Missing mark",IF(OR(G88&lt;=0,H88&lt;0,H88&gt;G88),"Invalid mark",IF(AND(L88="Yes",COUNTIFS($B$5:$B$304,B88,$D$5:$D$304,D88,$F$5:$F$304,F88,$L$5:$L$304,"Yes")&gt;1),"Duplicate selected family","Valid"))))))</x:f>
      </x:c>
      <x:c r="R88" s="10" t="str">
        <x:f>IF(Q88="","",IF(Q88&lt;&gt;"Valid","Fix record",IF('Rules'!$B$30&lt;&gt;"Rules valid","Review rules",IF(L88&lt;&gt;"Yes","Not selected",IF(OR(J88&lt;&gt;"Yes",K88&lt;&gt;"Yes"),"Incomplete / unverified",IF(OR(C88&gt;'Rules'!$B$5,C88&lt;=0),"Invalid / future date",IF(D88="IA",IF(AND(I88="IA authentic",G88='Rules'!$B$14),"Yes","Not eligible IA"),IF(OR(D88="P1",D88="P2"),IF(AND(OR(I88="Independent timed",I88="Independent timed accommodated"),G88=IF(D88="P1",'Rules'!$B$12,'Rules'!$B$13),C88&gt;='Rules'!$B$5-'Rules'!$B$6),"Yes","Not eligible paper"),"Practice / partial"))))))))</x:f>
      </x:c>
    </x:row>
    <x:row r="89" ht="45" customHeight="1">
      <x:c r="A89" s="11" t="str"/>
      <x:c r="B89" s="11" t="str"/>
      <x:c r="C89" s="12" t="str"/>
      <x:c r="D89" s="11" t="str"/>
      <x:c r="E89" s="11" t="str"/>
      <x:c r="F89" s="11" t="str"/>
      <x:c r="G89" s="11" t="str"/>
      <x:c r="H89" s="11" t="str"/>
      <x:c r="I89" s="11" t="str"/>
      <x:c r="J89" s="11" t="str"/>
      <x:c r="K89" s="11" t="str"/>
      <x:c r="L89" s="11" t="str"/>
      <x:c r="M89" s="11" t="str"/>
      <x:c r="N89" s="11" t="str"/>
      <x:c r="O89" s="11" t="str"/>
      <x:c r="P89" s="15" t="str">
        <x:f>IF(AND(ISNUMBER(G89),G89&gt;0,ISNUMBER(H89),H89&gt;=0,H89&lt;=G89),H89/G89,"")</x:f>
      </x:c>
      <x:c r="Q89" s="9" t="str">
        <x:f>IF(AND(A89="",B89="",C89="",D89="",E89="",F89="",G89="",H89="",I89="",J89="",K89="",L89="",M89="",N89="",O89=""),"",IF(OR(A89="",B89="",E89="",F89="",M89="",NOT(ISNUMBER(C89))),"Missing identity/date/source",IF(COUNTIF($A$5:$A$304,A89)&gt;1,"Duplicate evidence ID",IF(OR(NOT(ISNUMBER(G89)),NOT(ISNUMBER(H89))),"Missing mark",IF(OR(G89&lt;=0,H89&lt;0,H89&gt;G89),"Invalid mark",IF(AND(L89="Yes",COUNTIFS($B$5:$B$304,B89,$D$5:$D$304,D89,$F$5:$F$304,F89,$L$5:$L$304,"Yes")&gt;1),"Duplicate selected family","Valid"))))))</x:f>
      </x:c>
      <x:c r="R89" s="9" t="str">
        <x:f>IF(Q89="","",IF(Q89&lt;&gt;"Valid","Fix record",IF('Rules'!$B$30&lt;&gt;"Rules valid","Review rules",IF(L89&lt;&gt;"Yes","Not selected",IF(OR(J89&lt;&gt;"Yes",K89&lt;&gt;"Yes"),"Incomplete / unverified",IF(OR(C89&gt;'Rules'!$B$5,C89&lt;=0),"Invalid / future date",IF(D89="IA",IF(AND(I89="IA authentic",G89='Rules'!$B$14),"Yes","Not eligible IA"),IF(OR(D89="P1",D89="P2"),IF(AND(OR(I89="Independent timed",I89="Independent timed accommodated"),G89=IF(D89="P1",'Rules'!$B$12,'Rules'!$B$13),C89&gt;='Rules'!$B$5-'Rules'!$B$6),"Yes","Not eligible paper"),"Practice / partial"))))))))</x:f>
      </x:c>
    </x:row>
    <x:row r="90" ht="45" customHeight="1">
      <x:c r="A90" s="11" t="str"/>
      <x:c r="B90" s="11" t="str"/>
      <x:c r="C90" s="12" t="str"/>
      <x:c r="D90" s="11" t="str"/>
      <x:c r="E90" s="11" t="str"/>
      <x:c r="F90" s="11" t="str"/>
      <x:c r="G90" s="11" t="str"/>
      <x:c r="H90" s="11" t="str"/>
      <x:c r="I90" s="11" t="str"/>
      <x:c r="J90" s="11" t="str"/>
      <x:c r="K90" s="11" t="str"/>
      <x:c r="L90" s="11" t="str"/>
      <x:c r="M90" s="11" t="str"/>
      <x:c r="N90" s="11" t="str"/>
      <x:c r="O90" s="11" t="str"/>
      <x:c r="P90" s="16" t="str">
        <x:f>IF(AND(ISNUMBER(G90),G90&gt;0,ISNUMBER(H90),H90&gt;=0,H90&lt;=G90),H90/G90,"")</x:f>
      </x:c>
      <x:c r="Q90" s="10" t="str">
        <x:f>IF(AND(A90="",B90="",C90="",D90="",E90="",F90="",G90="",H90="",I90="",J90="",K90="",L90="",M90="",N90="",O90=""),"",IF(OR(A90="",B90="",E90="",F90="",M90="",NOT(ISNUMBER(C90))),"Missing identity/date/source",IF(COUNTIF($A$5:$A$304,A90)&gt;1,"Duplicate evidence ID",IF(OR(NOT(ISNUMBER(G90)),NOT(ISNUMBER(H90))),"Missing mark",IF(OR(G90&lt;=0,H90&lt;0,H90&gt;G90),"Invalid mark",IF(AND(L90="Yes",COUNTIFS($B$5:$B$304,B90,$D$5:$D$304,D90,$F$5:$F$304,F90,$L$5:$L$304,"Yes")&gt;1),"Duplicate selected family","Valid"))))))</x:f>
      </x:c>
      <x:c r="R90" s="10" t="str">
        <x:f>IF(Q90="","",IF(Q90&lt;&gt;"Valid","Fix record",IF('Rules'!$B$30&lt;&gt;"Rules valid","Review rules",IF(L90&lt;&gt;"Yes","Not selected",IF(OR(J90&lt;&gt;"Yes",K90&lt;&gt;"Yes"),"Incomplete / unverified",IF(OR(C90&gt;'Rules'!$B$5,C90&lt;=0),"Invalid / future date",IF(D90="IA",IF(AND(I90="IA authentic",G90='Rules'!$B$14),"Yes","Not eligible IA"),IF(OR(D90="P1",D90="P2"),IF(AND(OR(I90="Independent timed",I90="Independent timed accommodated"),G90=IF(D90="P1",'Rules'!$B$12,'Rules'!$B$13),C90&gt;='Rules'!$B$5-'Rules'!$B$6),"Yes","Not eligible paper"),"Practice / partial"))))))))</x:f>
      </x:c>
    </x:row>
    <x:row r="91" ht="45" customHeight="1">
      <x:c r="A91" s="11" t="str"/>
      <x:c r="B91" s="11" t="str"/>
      <x:c r="C91" s="12" t="str"/>
      <x:c r="D91" s="11" t="str"/>
      <x:c r="E91" s="11" t="str"/>
      <x:c r="F91" s="11" t="str"/>
      <x:c r="G91" s="11" t="str"/>
      <x:c r="H91" s="11" t="str"/>
      <x:c r="I91" s="11" t="str"/>
      <x:c r="J91" s="11" t="str"/>
      <x:c r="K91" s="11" t="str"/>
      <x:c r="L91" s="11" t="str"/>
      <x:c r="M91" s="11" t="str"/>
      <x:c r="N91" s="11" t="str"/>
      <x:c r="O91" s="11" t="str"/>
      <x:c r="P91" s="15" t="str">
        <x:f>IF(AND(ISNUMBER(G91),G91&gt;0,ISNUMBER(H91),H91&gt;=0,H91&lt;=G91),H91/G91,"")</x:f>
      </x:c>
      <x:c r="Q91" s="9" t="str">
        <x:f>IF(AND(A91="",B91="",C91="",D91="",E91="",F91="",G91="",H91="",I91="",J91="",K91="",L91="",M91="",N91="",O91=""),"",IF(OR(A91="",B91="",E91="",F91="",M91="",NOT(ISNUMBER(C91))),"Missing identity/date/source",IF(COUNTIF($A$5:$A$304,A91)&gt;1,"Duplicate evidence ID",IF(OR(NOT(ISNUMBER(G91)),NOT(ISNUMBER(H91))),"Missing mark",IF(OR(G91&lt;=0,H91&lt;0,H91&gt;G91),"Invalid mark",IF(AND(L91="Yes",COUNTIFS($B$5:$B$304,B91,$D$5:$D$304,D91,$F$5:$F$304,F91,$L$5:$L$304,"Yes")&gt;1),"Duplicate selected family","Valid"))))))</x:f>
      </x:c>
      <x:c r="R91" s="9" t="str">
        <x:f>IF(Q91="","",IF(Q91&lt;&gt;"Valid","Fix record",IF('Rules'!$B$30&lt;&gt;"Rules valid","Review rules",IF(L91&lt;&gt;"Yes","Not selected",IF(OR(J91&lt;&gt;"Yes",K91&lt;&gt;"Yes"),"Incomplete / unverified",IF(OR(C91&gt;'Rules'!$B$5,C91&lt;=0),"Invalid / future date",IF(D91="IA",IF(AND(I91="IA authentic",G91='Rules'!$B$14),"Yes","Not eligible IA"),IF(OR(D91="P1",D91="P2"),IF(AND(OR(I91="Independent timed",I91="Independent timed accommodated"),G91=IF(D91="P1",'Rules'!$B$12,'Rules'!$B$13),C91&gt;='Rules'!$B$5-'Rules'!$B$6),"Yes","Not eligible paper"),"Practice / partial"))))))))</x:f>
      </x:c>
    </x:row>
    <x:row r="92" ht="45" customHeight="1">
      <x:c r="A92" s="11" t="str"/>
      <x:c r="B92" s="11" t="str"/>
      <x:c r="C92" s="12" t="str"/>
      <x:c r="D92" s="11" t="str"/>
      <x:c r="E92" s="11" t="str"/>
      <x:c r="F92" s="11" t="str"/>
      <x:c r="G92" s="11" t="str"/>
      <x:c r="H92" s="11" t="str"/>
      <x:c r="I92" s="11" t="str"/>
      <x:c r="J92" s="11" t="str"/>
      <x:c r="K92" s="11" t="str"/>
      <x:c r="L92" s="11" t="str"/>
      <x:c r="M92" s="11" t="str"/>
      <x:c r="N92" s="11" t="str"/>
      <x:c r="O92" s="11" t="str"/>
      <x:c r="P92" s="16" t="str">
        <x:f>IF(AND(ISNUMBER(G92),G92&gt;0,ISNUMBER(H92),H92&gt;=0,H92&lt;=G92),H92/G92,"")</x:f>
      </x:c>
      <x:c r="Q92" s="10" t="str">
        <x:f>IF(AND(A92="",B92="",C92="",D92="",E92="",F92="",G92="",H92="",I92="",J92="",K92="",L92="",M92="",N92="",O92=""),"",IF(OR(A92="",B92="",E92="",F92="",M92="",NOT(ISNUMBER(C92))),"Missing identity/date/source",IF(COUNTIF($A$5:$A$304,A92)&gt;1,"Duplicate evidence ID",IF(OR(NOT(ISNUMBER(G92)),NOT(ISNUMBER(H92))),"Missing mark",IF(OR(G92&lt;=0,H92&lt;0,H92&gt;G92),"Invalid mark",IF(AND(L92="Yes",COUNTIFS($B$5:$B$304,B92,$D$5:$D$304,D92,$F$5:$F$304,F92,$L$5:$L$304,"Yes")&gt;1),"Duplicate selected family","Valid"))))))</x:f>
      </x:c>
      <x:c r="R92" s="10" t="str">
        <x:f>IF(Q92="","",IF(Q92&lt;&gt;"Valid","Fix record",IF('Rules'!$B$30&lt;&gt;"Rules valid","Review rules",IF(L92&lt;&gt;"Yes","Not selected",IF(OR(J92&lt;&gt;"Yes",K92&lt;&gt;"Yes"),"Incomplete / unverified",IF(OR(C92&gt;'Rules'!$B$5,C92&lt;=0),"Invalid / future date",IF(D92="IA",IF(AND(I92="IA authentic",G92='Rules'!$B$14),"Yes","Not eligible IA"),IF(OR(D92="P1",D92="P2"),IF(AND(OR(I92="Independent timed",I92="Independent timed accommodated"),G92=IF(D92="P1",'Rules'!$B$12,'Rules'!$B$13),C92&gt;='Rules'!$B$5-'Rules'!$B$6),"Yes","Not eligible paper"),"Practice / partial"))))))))</x:f>
      </x:c>
    </x:row>
    <x:row r="93" ht="45" customHeight="1">
      <x:c r="A93" s="11" t="str"/>
      <x:c r="B93" s="11" t="str"/>
      <x:c r="C93" s="12" t="str"/>
      <x:c r="D93" s="11" t="str"/>
      <x:c r="E93" s="11" t="str"/>
      <x:c r="F93" s="11" t="str"/>
      <x:c r="G93" s="11" t="str"/>
      <x:c r="H93" s="11" t="str"/>
      <x:c r="I93" s="11" t="str"/>
      <x:c r="J93" s="11" t="str"/>
      <x:c r="K93" s="11" t="str"/>
      <x:c r="L93" s="11" t="str"/>
      <x:c r="M93" s="11" t="str"/>
      <x:c r="N93" s="11" t="str"/>
      <x:c r="O93" s="11" t="str"/>
      <x:c r="P93" s="15" t="str">
        <x:f>IF(AND(ISNUMBER(G93),G93&gt;0,ISNUMBER(H93),H93&gt;=0,H93&lt;=G93),H93/G93,"")</x:f>
      </x:c>
      <x:c r="Q93" s="9" t="str">
        <x:f>IF(AND(A93="",B93="",C93="",D93="",E93="",F93="",G93="",H93="",I93="",J93="",K93="",L93="",M93="",N93="",O93=""),"",IF(OR(A93="",B93="",E93="",F93="",M93="",NOT(ISNUMBER(C93))),"Missing identity/date/source",IF(COUNTIF($A$5:$A$304,A93)&gt;1,"Duplicate evidence ID",IF(OR(NOT(ISNUMBER(G93)),NOT(ISNUMBER(H93))),"Missing mark",IF(OR(G93&lt;=0,H93&lt;0,H93&gt;G93),"Invalid mark",IF(AND(L93="Yes",COUNTIFS($B$5:$B$304,B93,$D$5:$D$304,D93,$F$5:$F$304,F93,$L$5:$L$304,"Yes")&gt;1),"Duplicate selected family","Valid"))))))</x:f>
      </x:c>
      <x:c r="R93" s="9" t="str">
        <x:f>IF(Q93="","",IF(Q93&lt;&gt;"Valid","Fix record",IF('Rules'!$B$30&lt;&gt;"Rules valid","Review rules",IF(L93&lt;&gt;"Yes","Not selected",IF(OR(J93&lt;&gt;"Yes",K93&lt;&gt;"Yes"),"Incomplete / unverified",IF(OR(C93&gt;'Rules'!$B$5,C93&lt;=0),"Invalid / future date",IF(D93="IA",IF(AND(I93="IA authentic",G93='Rules'!$B$14),"Yes","Not eligible IA"),IF(OR(D93="P1",D93="P2"),IF(AND(OR(I93="Independent timed",I93="Independent timed accommodated"),G93=IF(D93="P1",'Rules'!$B$12,'Rules'!$B$13),C93&gt;='Rules'!$B$5-'Rules'!$B$6),"Yes","Not eligible paper"),"Practice / partial"))))))))</x:f>
      </x:c>
    </x:row>
    <x:row r="94" ht="45" customHeight="1">
      <x:c r="A94" s="11" t="str"/>
      <x:c r="B94" s="11" t="str"/>
      <x:c r="C94" s="12" t="str"/>
      <x:c r="D94" s="11" t="str"/>
      <x:c r="E94" s="11" t="str"/>
      <x:c r="F94" s="11" t="str"/>
      <x:c r="G94" s="11" t="str"/>
      <x:c r="H94" s="11" t="str"/>
      <x:c r="I94" s="11" t="str"/>
      <x:c r="J94" s="11" t="str"/>
      <x:c r="K94" s="11" t="str"/>
      <x:c r="L94" s="11" t="str"/>
      <x:c r="M94" s="11" t="str"/>
      <x:c r="N94" s="11" t="str"/>
      <x:c r="O94" s="11" t="str"/>
      <x:c r="P94" s="16" t="str">
        <x:f>IF(AND(ISNUMBER(G94),G94&gt;0,ISNUMBER(H94),H94&gt;=0,H94&lt;=G94),H94/G94,"")</x:f>
      </x:c>
      <x:c r="Q94" s="10" t="str">
        <x:f>IF(AND(A94="",B94="",C94="",D94="",E94="",F94="",G94="",H94="",I94="",J94="",K94="",L94="",M94="",N94="",O94=""),"",IF(OR(A94="",B94="",E94="",F94="",M94="",NOT(ISNUMBER(C94))),"Missing identity/date/source",IF(COUNTIF($A$5:$A$304,A94)&gt;1,"Duplicate evidence ID",IF(OR(NOT(ISNUMBER(G94)),NOT(ISNUMBER(H94))),"Missing mark",IF(OR(G94&lt;=0,H94&lt;0,H94&gt;G94),"Invalid mark",IF(AND(L94="Yes",COUNTIFS($B$5:$B$304,B94,$D$5:$D$304,D94,$F$5:$F$304,F94,$L$5:$L$304,"Yes")&gt;1),"Duplicate selected family","Valid"))))))</x:f>
      </x:c>
      <x:c r="R94" s="10" t="str">
        <x:f>IF(Q94="","",IF(Q94&lt;&gt;"Valid","Fix record",IF('Rules'!$B$30&lt;&gt;"Rules valid","Review rules",IF(L94&lt;&gt;"Yes","Not selected",IF(OR(J94&lt;&gt;"Yes",K94&lt;&gt;"Yes"),"Incomplete / unverified",IF(OR(C94&gt;'Rules'!$B$5,C94&lt;=0),"Invalid / future date",IF(D94="IA",IF(AND(I94="IA authentic",G94='Rules'!$B$14),"Yes","Not eligible IA"),IF(OR(D94="P1",D94="P2"),IF(AND(OR(I94="Independent timed",I94="Independent timed accommodated"),G94=IF(D94="P1",'Rules'!$B$12,'Rules'!$B$13),C94&gt;='Rules'!$B$5-'Rules'!$B$6),"Yes","Not eligible paper"),"Practice / partial"))))))))</x:f>
      </x:c>
    </x:row>
    <x:row r="95" ht="45" customHeight="1">
      <x:c r="A95" s="11" t="str"/>
      <x:c r="B95" s="11" t="str"/>
      <x:c r="C95" s="12" t="str"/>
      <x:c r="D95" s="11" t="str"/>
      <x:c r="E95" s="11" t="str"/>
      <x:c r="F95" s="11" t="str"/>
      <x:c r="G95" s="11" t="str"/>
      <x:c r="H95" s="11" t="str"/>
      <x:c r="I95" s="11" t="str"/>
      <x:c r="J95" s="11" t="str"/>
      <x:c r="K95" s="11" t="str"/>
      <x:c r="L95" s="11" t="str"/>
      <x:c r="M95" s="11" t="str"/>
      <x:c r="N95" s="11" t="str"/>
      <x:c r="O95" s="11" t="str"/>
      <x:c r="P95" s="15" t="str">
        <x:f>IF(AND(ISNUMBER(G95),G95&gt;0,ISNUMBER(H95),H95&gt;=0,H95&lt;=G95),H95/G95,"")</x:f>
      </x:c>
      <x:c r="Q95" s="9" t="str">
        <x:f>IF(AND(A95="",B95="",C95="",D95="",E95="",F95="",G95="",H95="",I95="",J95="",K95="",L95="",M95="",N95="",O95=""),"",IF(OR(A95="",B95="",E95="",F95="",M95="",NOT(ISNUMBER(C95))),"Missing identity/date/source",IF(COUNTIF($A$5:$A$304,A95)&gt;1,"Duplicate evidence ID",IF(OR(NOT(ISNUMBER(G95)),NOT(ISNUMBER(H95))),"Missing mark",IF(OR(G95&lt;=0,H95&lt;0,H95&gt;G95),"Invalid mark",IF(AND(L95="Yes",COUNTIFS($B$5:$B$304,B95,$D$5:$D$304,D95,$F$5:$F$304,F95,$L$5:$L$304,"Yes")&gt;1),"Duplicate selected family","Valid"))))))</x:f>
      </x:c>
      <x:c r="R95" s="9" t="str">
        <x:f>IF(Q95="","",IF(Q95&lt;&gt;"Valid","Fix record",IF('Rules'!$B$30&lt;&gt;"Rules valid","Review rules",IF(L95&lt;&gt;"Yes","Not selected",IF(OR(J95&lt;&gt;"Yes",K95&lt;&gt;"Yes"),"Incomplete / unverified",IF(OR(C95&gt;'Rules'!$B$5,C95&lt;=0),"Invalid / future date",IF(D95="IA",IF(AND(I95="IA authentic",G95='Rules'!$B$14),"Yes","Not eligible IA"),IF(OR(D95="P1",D95="P2"),IF(AND(OR(I95="Independent timed",I95="Independent timed accommodated"),G95=IF(D95="P1",'Rules'!$B$12,'Rules'!$B$13),C95&gt;='Rules'!$B$5-'Rules'!$B$6),"Yes","Not eligible paper"),"Practice / partial"))))))))</x:f>
      </x:c>
    </x:row>
    <x:row r="96" ht="45" customHeight="1">
      <x:c r="A96" s="11" t="str"/>
      <x:c r="B96" s="11" t="str"/>
      <x:c r="C96" s="12" t="str"/>
      <x:c r="D96" s="11" t="str"/>
      <x:c r="E96" s="11" t="str"/>
      <x:c r="F96" s="11" t="str"/>
      <x:c r="G96" s="11" t="str"/>
      <x:c r="H96" s="11" t="str"/>
      <x:c r="I96" s="11" t="str"/>
      <x:c r="J96" s="11" t="str"/>
      <x:c r="K96" s="11" t="str"/>
      <x:c r="L96" s="11" t="str"/>
      <x:c r="M96" s="11" t="str"/>
      <x:c r="N96" s="11" t="str"/>
      <x:c r="O96" s="11" t="str"/>
      <x:c r="P96" s="16" t="str">
        <x:f>IF(AND(ISNUMBER(G96),G96&gt;0,ISNUMBER(H96),H96&gt;=0,H96&lt;=G96),H96/G96,"")</x:f>
      </x:c>
      <x:c r="Q96" s="10" t="str">
        <x:f>IF(AND(A96="",B96="",C96="",D96="",E96="",F96="",G96="",H96="",I96="",J96="",K96="",L96="",M96="",N96="",O96=""),"",IF(OR(A96="",B96="",E96="",F96="",M96="",NOT(ISNUMBER(C96))),"Missing identity/date/source",IF(COUNTIF($A$5:$A$304,A96)&gt;1,"Duplicate evidence ID",IF(OR(NOT(ISNUMBER(G96)),NOT(ISNUMBER(H96))),"Missing mark",IF(OR(G96&lt;=0,H96&lt;0,H96&gt;G96),"Invalid mark",IF(AND(L96="Yes",COUNTIFS($B$5:$B$304,B96,$D$5:$D$304,D96,$F$5:$F$304,F96,$L$5:$L$304,"Yes")&gt;1),"Duplicate selected family","Valid"))))))</x:f>
      </x:c>
      <x:c r="R96" s="10" t="str">
        <x:f>IF(Q96="","",IF(Q96&lt;&gt;"Valid","Fix record",IF('Rules'!$B$30&lt;&gt;"Rules valid","Review rules",IF(L96&lt;&gt;"Yes","Not selected",IF(OR(J96&lt;&gt;"Yes",K96&lt;&gt;"Yes"),"Incomplete / unverified",IF(OR(C96&gt;'Rules'!$B$5,C96&lt;=0),"Invalid / future date",IF(D96="IA",IF(AND(I96="IA authentic",G96='Rules'!$B$14),"Yes","Not eligible IA"),IF(OR(D96="P1",D96="P2"),IF(AND(OR(I96="Independent timed",I96="Independent timed accommodated"),G96=IF(D96="P1",'Rules'!$B$12,'Rules'!$B$13),C96&gt;='Rules'!$B$5-'Rules'!$B$6),"Yes","Not eligible paper"),"Practice / partial"))))))))</x:f>
      </x:c>
    </x:row>
    <x:row r="97" ht="45" customHeight="1">
      <x:c r="A97" s="11" t="str"/>
      <x:c r="B97" s="11" t="str"/>
      <x:c r="C97" s="12" t="str"/>
      <x:c r="D97" s="11" t="str"/>
      <x:c r="E97" s="11" t="str"/>
      <x:c r="F97" s="11" t="str"/>
      <x:c r="G97" s="11" t="str"/>
      <x:c r="H97" s="11" t="str"/>
      <x:c r="I97" s="11" t="str"/>
      <x:c r="J97" s="11" t="str"/>
      <x:c r="K97" s="11" t="str"/>
      <x:c r="L97" s="11" t="str"/>
      <x:c r="M97" s="11" t="str"/>
      <x:c r="N97" s="11" t="str"/>
      <x:c r="O97" s="11" t="str"/>
      <x:c r="P97" s="15" t="str">
        <x:f>IF(AND(ISNUMBER(G97),G97&gt;0,ISNUMBER(H97),H97&gt;=0,H97&lt;=G97),H97/G97,"")</x:f>
      </x:c>
      <x:c r="Q97" s="9" t="str">
        <x:f>IF(AND(A97="",B97="",C97="",D97="",E97="",F97="",G97="",H97="",I97="",J97="",K97="",L97="",M97="",N97="",O97=""),"",IF(OR(A97="",B97="",E97="",F97="",M97="",NOT(ISNUMBER(C97))),"Missing identity/date/source",IF(COUNTIF($A$5:$A$304,A97)&gt;1,"Duplicate evidence ID",IF(OR(NOT(ISNUMBER(G97)),NOT(ISNUMBER(H97))),"Missing mark",IF(OR(G97&lt;=0,H97&lt;0,H97&gt;G97),"Invalid mark",IF(AND(L97="Yes",COUNTIFS($B$5:$B$304,B97,$D$5:$D$304,D97,$F$5:$F$304,F97,$L$5:$L$304,"Yes")&gt;1),"Duplicate selected family","Valid"))))))</x:f>
      </x:c>
      <x:c r="R97" s="9" t="str">
        <x:f>IF(Q97="","",IF(Q97&lt;&gt;"Valid","Fix record",IF('Rules'!$B$30&lt;&gt;"Rules valid","Review rules",IF(L97&lt;&gt;"Yes","Not selected",IF(OR(J97&lt;&gt;"Yes",K97&lt;&gt;"Yes"),"Incomplete / unverified",IF(OR(C97&gt;'Rules'!$B$5,C97&lt;=0),"Invalid / future date",IF(D97="IA",IF(AND(I97="IA authentic",G97='Rules'!$B$14),"Yes","Not eligible IA"),IF(OR(D97="P1",D97="P2"),IF(AND(OR(I97="Independent timed",I97="Independent timed accommodated"),G97=IF(D97="P1",'Rules'!$B$12,'Rules'!$B$13),C97&gt;='Rules'!$B$5-'Rules'!$B$6),"Yes","Not eligible paper"),"Practice / partial"))))))))</x:f>
      </x:c>
    </x:row>
    <x:row r="98" ht="45" customHeight="1">
      <x:c r="A98" s="11" t="str"/>
      <x:c r="B98" s="11" t="str"/>
      <x:c r="C98" s="12" t="str"/>
      <x:c r="D98" s="11" t="str"/>
      <x:c r="E98" s="11" t="str"/>
      <x:c r="F98" s="11" t="str"/>
      <x:c r="G98" s="11" t="str"/>
      <x:c r="H98" s="11" t="str"/>
      <x:c r="I98" s="11" t="str"/>
      <x:c r="J98" s="11" t="str"/>
      <x:c r="K98" s="11" t="str"/>
      <x:c r="L98" s="11" t="str"/>
      <x:c r="M98" s="11" t="str"/>
      <x:c r="N98" s="11" t="str"/>
      <x:c r="O98" s="11" t="str"/>
      <x:c r="P98" s="16" t="str">
        <x:f>IF(AND(ISNUMBER(G98),G98&gt;0,ISNUMBER(H98),H98&gt;=0,H98&lt;=G98),H98/G98,"")</x:f>
      </x:c>
      <x:c r="Q98" s="10" t="str">
        <x:f>IF(AND(A98="",B98="",C98="",D98="",E98="",F98="",G98="",H98="",I98="",J98="",K98="",L98="",M98="",N98="",O98=""),"",IF(OR(A98="",B98="",E98="",F98="",M98="",NOT(ISNUMBER(C98))),"Missing identity/date/source",IF(COUNTIF($A$5:$A$304,A98)&gt;1,"Duplicate evidence ID",IF(OR(NOT(ISNUMBER(G98)),NOT(ISNUMBER(H98))),"Missing mark",IF(OR(G98&lt;=0,H98&lt;0,H98&gt;G98),"Invalid mark",IF(AND(L98="Yes",COUNTIFS($B$5:$B$304,B98,$D$5:$D$304,D98,$F$5:$F$304,F98,$L$5:$L$304,"Yes")&gt;1),"Duplicate selected family","Valid"))))))</x:f>
      </x:c>
      <x:c r="R98" s="10" t="str">
        <x:f>IF(Q98="","",IF(Q98&lt;&gt;"Valid","Fix record",IF('Rules'!$B$30&lt;&gt;"Rules valid","Review rules",IF(L98&lt;&gt;"Yes","Not selected",IF(OR(J98&lt;&gt;"Yes",K98&lt;&gt;"Yes"),"Incomplete / unverified",IF(OR(C98&gt;'Rules'!$B$5,C98&lt;=0),"Invalid / future date",IF(D98="IA",IF(AND(I98="IA authentic",G98='Rules'!$B$14),"Yes","Not eligible IA"),IF(OR(D98="P1",D98="P2"),IF(AND(OR(I98="Independent timed",I98="Independent timed accommodated"),G98=IF(D98="P1",'Rules'!$B$12,'Rules'!$B$13),C98&gt;='Rules'!$B$5-'Rules'!$B$6),"Yes","Not eligible paper"),"Practice / partial"))))))))</x:f>
      </x:c>
    </x:row>
    <x:row r="99" ht="45" customHeight="1">
      <x:c r="A99" s="11" t="str"/>
      <x:c r="B99" s="11" t="str"/>
      <x:c r="C99" s="12" t="str"/>
      <x:c r="D99" s="11" t="str"/>
      <x:c r="E99" s="11" t="str"/>
      <x:c r="F99" s="11" t="str"/>
      <x:c r="G99" s="11" t="str"/>
      <x:c r="H99" s="11" t="str"/>
      <x:c r="I99" s="11" t="str"/>
      <x:c r="J99" s="11" t="str"/>
      <x:c r="K99" s="11" t="str"/>
      <x:c r="L99" s="11" t="str"/>
      <x:c r="M99" s="11" t="str"/>
      <x:c r="N99" s="11" t="str"/>
      <x:c r="O99" s="11" t="str"/>
      <x:c r="P99" s="15" t="str">
        <x:f>IF(AND(ISNUMBER(G99),G99&gt;0,ISNUMBER(H99),H99&gt;=0,H99&lt;=G99),H99/G99,"")</x:f>
      </x:c>
      <x:c r="Q99" s="9" t="str">
        <x:f>IF(AND(A99="",B99="",C99="",D99="",E99="",F99="",G99="",H99="",I99="",J99="",K99="",L99="",M99="",N99="",O99=""),"",IF(OR(A99="",B99="",E99="",F99="",M99="",NOT(ISNUMBER(C99))),"Missing identity/date/source",IF(COUNTIF($A$5:$A$304,A99)&gt;1,"Duplicate evidence ID",IF(OR(NOT(ISNUMBER(G99)),NOT(ISNUMBER(H99))),"Missing mark",IF(OR(G99&lt;=0,H99&lt;0,H99&gt;G99),"Invalid mark",IF(AND(L99="Yes",COUNTIFS($B$5:$B$304,B99,$D$5:$D$304,D99,$F$5:$F$304,F99,$L$5:$L$304,"Yes")&gt;1),"Duplicate selected family","Valid"))))))</x:f>
      </x:c>
      <x:c r="R99" s="9" t="str">
        <x:f>IF(Q99="","",IF(Q99&lt;&gt;"Valid","Fix record",IF('Rules'!$B$30&lt;&gt;"Rules valid","Review rules",IF(L99&lt;&gt;"Yes","Not selected",IF(OR(J99&lt;&gt;"Yes",K99&lt;&gt;"Yes"),"Incomplete / unverified",IF(OR(C99&gt;'Rules'!$B$5,C99&lt;=0),"Invalid / future date",IF(D99="IA",IF(AND(I99="IA authentic",G99='Rules'!$B$14),"Yes","Not eligible IA"),IF(OR(D99="P1",D99="P2"),IF(AND(OR(I99="Independent timed",I99="Independent timed accommodated"),G99=IF(D99="P1",'Rules'!$B$12,'Rules'!$B$13),C99&gt;='Rules'!$B$5-'Rules'!$B$6),"Yes","Not eligible paper"),"Practice / partial"))))))))</x:f>
      </x:c>
    </x:row>
    <x:row r="100" ht="45" customHeight="1">
      <x:c r="A100" s="11" t="str"/>
      <x:c r="B100" s="11" t="str"/>
      <x:c r="C100" s="12" t="str"/>
      <x:c r="D100" s="11" t="str"/>
      <x:c r="E100" s="11" t="str"/>
      <x:c r="F100" s="11" t="str"/>
      <x:c r="G100" s="11" t="str"/>
      <x:c r="H100" s="11" t="str"/>
      <x:c r="I100" s="11" t="str"/>
      <x:c r="J100" s="11" t="str"/>
      <x:c r="K100" s="11" t="str"/>
      <x:c r="L100" s="11" t="str"/>
      <x:c r="M100" s="11" t="str"/>
      <x:c r="N100" s="11" t="str"/>
      <x:c r="O100" s="11" t="str"/>
      <x:c r="P100" s="16" t="str">
        <x:f>IF(AND(ISNUMBER(G100),G100&gt;0,ISNUMBER(H100),H100&gt;=0,H100&lt;=G100),H100/G100,"")</x:f>
      </x:c>
      <x:c r="Q100" s="10" t="str">
        <x:f>IF(AND(A100="",B100="",C100="",D100="",E100="",F100="",G100="",H100="",I100="",J100="",K100="",L100="",M100="",N100="",O100=""),"",IF(OR(A100="",B100="",E100="",F100="",M100="",NOT(ISNUMBER(C100))),"Missing identity/date/source",IF(COUNTIF($A$5:$A$304,A100)&gt;1,"Duplicate evidence ID",IF(OR(NOT(ISNUMBER(G100)),NOT(ISNUMBER(H100))),"Missing mark",IF(OR(G100&lt;=0,H100&lt;0,H100&gt;G100),"Invalid mark",IF(AND(L100="Yes",COUNTIFS($B$5:$B$304,B100,$D$5:$D$304,D100,$F$5:$F$304,F100,$L$5:$L$304,"Yes")&gt;1),"Duplicate selected family","Valid"))))))</x:f>
      </x:c>
      <x:c r="R100" s="10" t="str">
        <x:f>IF(Q100="","",IF(Q100&lt;&gt;"Valid","Fix record",IF('Rules'!$B$30&lt;&gt;"Rules valid","Review rules",IF(L100&lt;&gt;"Yes","Not selected",IF(OR(J100&lt;&gt;"Yes",K100&lt;&gt;"Yes"),"Incomplete / unverified",IF(OR(C100&gt;'Rules'!$B$5,C100&lt;=0),"Invalid / future date",IF(D100="IA",IF(AND(I100="IA authentic",G100='Rules'!$B$14),"Yes","Not eligible IA"),IF(OR(D100="P1",D100="P2"),IF(AND(OR(I100="Independent timed",I100="Independent timed accommodated"),G100=IF(D100="P1",'Rules'!$B$12,'Rules'!$B$13),C100&gt;='Rules'!$B$5-'Rules'!$B$6),"Yes","Not eligible paper"),"Practice / partial"))))))))</x:f>
      </x:c>
    </x:row>
    <x:row r="101" ht="45" customHeight="1">
      <x:c r="A101" s="11" t="str"/>
      <x:c r="B101" s="11" t="str"/>
      <x:c r="C101" s="12" t="str"/>
      <x:c r="D101" s="11" t="str"/>
      <x:c r="E101" s="11" t="str"/>
      <x:c r="F101" s="11" t="str"/>
      <x:c r="G101" s="11" t="str"/>
      <x:c r="H101" s="11" t="str"/>
      <x:c r="I101" s="11" t="str"/>
      <x:c r="J101" s="11" t="str"/>
      <x:c r="K101" s="11" t="str"/>
      <x:c r="L101" s="11" t="str"/>
      <x:c r="M101" s="11" t="str"/>
      <x:c r="N101" s="11" t="str"/>
      <x:c r="O101" s="11" t="str"/>
      <x:c r="P101" s="15" t="str">
        <x:f>IF(AND(ISNUMBER(G101),G101&gt;0,ISNUMBER(H101),H101&gt;=0,H101&lt;=G101),H101/G101,"")</x:f>
      </x:c>
      <x:c r="Q101" s="9" t="str">
        <x:f>IF(AND(A101="",B101="",C101="",D101="",E101="",F101="",G101="",H101="",I101="",J101="",K101="",L101="",M101="",N101="",O101=""),"",IF(OR(A101="",B101="",E101="",F101="",M101="",NOT(ISNUMBER(C101))),"Missing identity/date/source",IF(COUNTIF($A$5:$A$304,A101)&gt;1,"Duplicate evidence ID",IF(OR(NOT(ISNUMBER(G101)),NOT(ISNUMBER(H101))),"Missing mark",IF(OR(G101&lt;=0,H101&lt;0,H101&gt;G101),"Invalid mark",IF(AND(L101="Yes",COUNTIFS($B$5:$B$304,B101,$D$5:$D$304,D101,$F$5:$F$304,F101,$L$5:$L$304,"Yes")&gt;1),"Duplicate selected family","Valid"))))))</x:f>
      </x:c>
      <x:c r="R101" s="9" t="str">
        <x:f>IF(Q101="","",IF(Q101&lt;&gt;"Valid","Fix record",IF('Rules'!$B$30&lt;&gt;"Rules valid","Review rules",IF(L101&lt;&gt;"Yes","Not selected",IF(OR(J101&lt;&gt;"Yes",K101&lt;&gt;"Yes"),"Incomplete / unverified",IF(OR(C101&gt;'Rules'!$B$5,C101&lt;=0),"Invalid / future date",IF(D101="IA",IF(AND(I101="IA authentic",G101='Rules'!$B$14),"Yes","Not eligible IA"),IF(OR(D101="P1",D101="P2"),IF(AND(OR(I101="Independent timed",I101="Independent timed accommodated"),G101=IF(D101="P1",'Rules'!$B$12,'Rules'!$B$13),C101&gt;='Rules'!$B$5-'Rules'!$B$6),"Yes","Not eligible paper"),"Practice / partial"))))))))</x:f>
      </x:c>
    </x:row>
    <x:row r="102" ht="45" customHeight="1">
      <x:c r="A102" s="11" t="str"/>
      <x:c r="B102" s="11" t="str"/>
      <x:c r="C102" s="12" t="str"/>
      <x:c r="D102" s="11" t="str"/>
      <x:c r="E102" s="11" t="str"/>
      <x:c r="F102" s="11" t="str"/>
      <x:c r="G102" s="11" t="str"/>
      <x:c r="H102" s="11" t="str"/>
      <x:c r="I102" s="11" t="str"/>
      <x:c r="J102" s="11" t="str"/>
      <x:c r="K102" s="11" t="str"/>
      <x:c r="L102" s="11" t="str"/>
      <x:c r="M102" s="11" t="str"/>
      <x:c r="N102" s="11" t="str"/>
      <x:c r="O102" s="11" t="str"/>
      <x:c r="P102" s="16" t="str">
        <x:f>IF(AND(ISNUMBER(G102),G102&gt;0,ISNUMBER(H102),H102&gt;=0,H102&lt;=G102),H102/G102,"")</x:f>
      </x:c>
      <x:c r="Q102" s="10" t="str">
        <x:f>IF(AND(A102="",B102="",C102="",D102="",E102="",F102="",G102="",H102="",I102="",J102="",K102="",L102="",M102="",N102="",O102=""),"",IF(OR(A102="",B102="",E102="",F102="",M102="",NOT(ISNUMBER(C102))),"Missing identity/date/source",IF(COUNTIF($A$5:$A$304,A102)&gt;1,"Duplicate evidence ID",IF(OR(NOT(ISNUMBER(G102)),NOT(ISNUMBER(H102))),"Missing mark",IF(OR(G102&lt;=0,H102&lt;0,H102&gt;G102),"Invalid mark",IF(AND(L102="Yes",COUNTIFS($B$5:$B$304,B102,$D$5:$D$304,D102,$F$5:$F$304,F102,$L$5:$L$304,"Yes")&gt;1),"Duplicate selected family","Valid"))))))</x:f>
      </x:c>
      <x:c r="R102" s="10" t="str">
        <x:f>IF(Q102="","",IF(Q102&lt;&gt;"Valid","Fix record",IF('Rules'!$B$30&lt;&gt;"Rules valid","Review rules",IF(L102&lt;&gt;"Yes","Not selected",IF(OR(J102&lt;&gt;"Yes",K102&lt;&gt;"Yes"),"Incomplete / unverified",IF(OR(C102&gt;'Rules'!$B$5,C102&lt;=0),"Invalid / future date",IF(D102="IA",IF(AND(I102="IA authentic",G102='Rules'!$B$14),"Yes","Not eligible IA"),IF(OR(D102="P1",D102="P2"),IF(AND(OR(I102="Independent timed",I102="Independent timed accommodated"),G102=IF(D102="P1",'Rules'!$B$12,'Rules'!$B$13),C102&gt;='Rules'!$B$5-'Rules'!$B$6),"Yes","Not eligible paper"),"Practice / partial"))))))))</x:f>
      </x:c>
    </x:row>
    <x:row r="103" ht="45" customHeight="1">
      <x:c r="A103" s="11" t="str"/>
      <x:c r="B103" s="11" t="str"/>
      <x:c r="C103" s="12" t="str"/>
      <x:c r="D103" s="11" t="str"/>
      <x:c r="E103" s="11" t="str"/>
      <x:c r="F103" s="11" t="str"/>
      <x:c r="G103" s="11" t="str"/>
      <x:c r="H103" s="11" t="str"/>
      <x:c r="I103" s="11" t="str"/>
      <x:c r="J103" s="11" t="str"/>
      <x:c r="K103" s="11" t="str"/>
      <x:c r="L103" s="11" t="str"/>
      <x:c r="M103" s="11" t="str"/>
      <x:c r="N103" s="11" t="str"/>
      <x:c r="O103" s="11" t="str"/>
      <x:c r="P103" s="15" t="str">
        <x:f>IF(AND(ISNUMBER(G103),G103&gt;0,ISNUMBER(H103),H103&gt;=0,H103&lt;=G103),H103/G103,"")</x:f>
      </x:c>
      <x:c r="Q103" s="9" t="str">
        <x:f>IF(AND(A103="",B103="",C103="",D103="",E103="",F103="",G103="",H103="",I103="",J103="",K103="",L103="",M103="",N103="",O103=""),"",IF(OR(A103="",B103="",E103="",F103="",M103="",NOT(ISNUMBER(C103))),"Missing identity/date/source",IF(COUNTIF($A$5:$A$304,A103)&gt;1,"Duplicate evidence ID",IF(OR(NOT(ISNUMBER(G103)),NOT(ISNUMBER(H103))),"Missing mark",IF(OR(G103&lt;=0,H103&lt;0,H103&gt;G103),"Invalid mark",IF(AND(L103="Yes",COUNTIFS($B$5:$B$304,B103,$D$5:$D$304,D103,$F$5:$F$304,F103,$L$5:$L$304,"Yes")&gt;1),"Duplicate selected family","Valid"))))))</x:f>
      </x:c>
      <x:c r="R103" s="9" t="str">
        <x:f>IF(Q103="","",IF(Q103&lt;&gt;"Valid","Fix record",IF('Rules'!$B$30&lt;&gt;"Rules valid","Review rules",IF(L103&lt;&gt;"Yes","Not selected",IF(OR(J103&lt;&gt;"Yes",K103&lt;&gt;"Yes"),"Incomplete / unverified",IF(OR(C103&gt;'Rules'!$B$5,C103&lt;=0),"Invalid / future date",IF(D103="IA",IF(AND(I103="IA authentic",G103='Rules'!$B$14),"Yes","Not eligible IA"),IF(OR(D103="P1",D103="P2"),IF(AND(OR(I103="Independent timed",I103="Independent timed accommodated"),G103=IF(D103="P1",'Rules'!$B$12,'Rules'!$B$13),C103&gt;='Rules'!$B$5-'Rules'!$B$6),"Yes","Not eligible paper"),"Practice / partial"))))))))</x:f>
      </x:c>
    </x:row>
    <x:row r="104" ht="45" customHeight="1">
      <x:c r="A104" s="11" t="str"/>
      <x:c r="B104" s="11" t="str"/>
      <x:c r="C104" s="12" t="str"/>
      <x:c r="D104" s="11" t="str"/>
      <x:c r="E104" s="11" t="str"/>
      <x:c r="F104" s="11" t="str"/>
      <x:c r="G104" s="11" t="str"/>
      <x:c r="H104" s="11" t="str"/>
      <x:c r="I104" s="11" t="str"/>
      <x:c r="J104" s="11" t="str"/>
      <x:c r="K104" s="11" t="str"/>
      <x:c r="L104" s="11" t="str"/>
      <x:c r="M104" s="11" t="str"/>
      <x:c r="N104" s="11" t="str"/>
      <x:c r="O104" s="11" t="str"/>
      <x:c r="P104" s="16" t="str">
        <x:f>IF(AND(ISNUMBER(G104),G104&gt;0,ISNUMBER(H104),H104&gt;=0,H104&lt;=G104),H104/G104,"")</x:f>
      </x:c>
      <x:c r="Q104" s="10" t="str">
        <x:f>IF(AND(A104="",B104="",C104="",D104="",E104="",F104="",G104="",H104="",I104="",J104="",K104="",L104="",M104="",N104="",O104=""),"",IF(OR(A104="",B104="",E104="",F104="",M104="",NOT(ISNUMBER(C104))),"Missing identity/date/source",IF(COUNTIF($A$5:$A$304,A104)&gt;1,"Duplicate evidence ID",IF(OR(NOT(ISNUMBER(G104)),NOT(ISNUMBER(H104))),"Missing mark",IF(OR(G104&lt;=0,H104&lt;0,H104&gt;G104),"Invalid mark",IF(AND(L104="Yes",COUNTIFS($B$5:$B$304,B104,$D$5:$D$304,D104,$F$5:$F$304,F104,$L$5:$L$304,"Yes")&gt;1),"Duplicate selected family","Valid"))))))</x:f>
      </x:c>
      <x:c r="R104" s="10" t="str">
        <x:f>IF(Q104="","",IF(Q104&lt;&gt;"Valid","Fix record",IF('Rules'!$B$30&lt;&gt;"Rules valid","Review rules",IF(L104&lt;&gt;"Yes","Not selected",IF(OR(J104&lt;&gt;"Yes",K104&lt;&gt;"Yes"),"Incomplete / unverified",IF(OR(C104&gt;'Rules'!$B$5,C104&lt;=0),"Invalid / future date",IF(D104="IA",IF(AND(I104="IA authentic",G104='Rules'!$B$14),"Yes","Not eligible IA"),IF(OR(D104="P1",D104="P2"),IF(AND(OR(I104="Independent timed",I104="Independent timed accommodated"),G104=IF(D104="P1",'Rules'!$B$12,'Rules'!$B$13),C104&gt;='Rules'!$B$5-'Rules'!$B$6),"Yes","Not eligible paper"),"Practice / partial"))))))))</x:f>
      </x:c>
    </x:row>
    <x:row r="105" ht="45" customHeight="1">
      <x:c r="A105" s="11" t="str"/>
      <x:c r="B105" s="11" t="str"/>
      <x:c r="C105" s="12" t="str"/>
      <x:c r="D105" s="11" t="str"/>
      <x:c r="E105" s="11" t="str"/>
      <x:c r="F105" s="11" t="str"/>
      <x:c r="G105" s="11" t="str"/>
      <x:c r="H105" s="11" t="str"/>
      <x:c r="I105" s="11" t="str"/>
      <x:c r="J105" s="11" t="str"/>
      <x:c r="K105" s="11" t="str"/>
      <x:c r="L105" s="11" t="str"/>
      <x:c r="M105" s="11" t="str"/>
      <x:c r="N105" s="11" t="str"/>
      <x:c r="O105" s="11" t="str"/>
      <x:c r="P105" s="15" t="str">
        <x:f>IF(AND(ISNUMBER(G105),G105&gt;0,ISNUMBER(H105),H105&gt;=0,H105&lt;=G105),H105/G105,"")</x:f>
      </x:c>
      <x:c r="Q105" s="9" t="str">
        <x:f>IF(AND(A105="",B105="",C105="",D105="",E105="",F105="",G105="",H105="",I105="",J105="",K105="",L105="",M105="",N105="",O105=""),"",IF(OR(A105="",B105="",E105="",F105="",M105="",NOT(ISNUMBER(C105))),"Missing identity/date/source",IF(COUNTIF($A$5:$A$304,A105)&gt;1,"Duplicate evidence ID",IF(OR(NOT(ISNUMBER(G105)),NOT(ISNUMBER(H105))),"Missing mark",IF(OR(G105&lt;=0,H105&lt;0,H105&gt;G105),"Invalid mark",IF(AND(L105="Yes",COUNTIFS($B$5:$B$304,B105,$D$5:$D$304,D105,$F$5:$F$304,F105,$L$5:$L$304,"Yes")&gt;1),"Duplicate selected family","Valid"))))))</x:f>
      </x:c>
      <x:c r="R105" s="9" t="str">
        <x:f>IF(Q105="","",IF(Q105&lt;&gt;"Valid","Fix record",IF('Rules'!$B$30&lt;&gt;"Rules valid","Review rules",IF(L105&lt;&gt;"Yes","Not selected",IF(OR(J105&lt;&gt;"Yes",K105&lt;&gt;"Yes"),"Incomplete / unverified",IF(OR(C105&gt;'Rules'!$B$5,C105&lt;=0),"Invalid / future date",IF(D105="IA",IF(AND(I105="IA authentic",G105='Rules'!$B$14),"Yes","Not eligible IA"),IF(OR(D105="P1",D105="P2"),IF(AND(OR(I105="Independent timed",I105="Independent timed accommodated"),G105=IF(D105="P1",'Rules'!$B$12,'Rules'!$B$13),C105&gt;='Rules'!$B$5-'Rules'!$B$6),"Yes","Not eligible paper"),"Practice / partial"))))))))</x:f>
      </x:c>
    </x:row>
    <x:row r="106" ht="45" customHeight="1">
      <x:c r="A106" s="11" t="str"/>
      <x:c r="B106" s="11" t="str"/>
      <x:c r="C106" s="12" t="str"/>
      <x:c r="D106" s="11" t="str"/>
      <x:c r="E106" s="11" t="str"/>
      <x:c r="F106" s="11" t="str"/>
      <x:c r="G106" s="11" t="str"/>
      <x:c r="H106" s="11" t="str"/>
      <x:c r="I106" s="11" t="str"/>
      <x:c r="J106" s="11" t="str"/>
      <x:c r="K106" s="11" t="str"/>
      <x:c r="L106" s="11" t="str"/>
      <x:c r="M106" s="11" t="str"/>
      <x:c r="N106" s="11" t="str"/>
      <x:c r="O106" s="11" t="str"/>
      <x:c r="P106" s="16" t="str">
        <x:f>IF(AND(ISNUMBER(G106),G106&gt;0,ISNUMBER(H106),H106&gt;=0,H106&lt;=G106),H106/G106,"")</x:f>
      </x:c>
      <x:c r="Q106" s="10" t="str">
        <x:f>IF(AND(A106="",B106="",C106="",D106="",E106="",F106="",G106="",H106="",I106="",J106="",K106="",L106="",M106="",N106="",O106=""),"",IF(OR(A106="",B106="",E106="",F106="",M106="",NOT(ISNUMBER(C106))),"Missing identity/date/source",IF(COUNTIF($A$5:$A$304,A106)&gt;1,"Duplicate evidence ID",IF(OR(NOT(ISNUMBER(G106)),NOT(ISNUMBER(H106))),"Missing mark",IF(OR(G106&lt;=0,H106&lt;0,H106&gt;G106),"Invalid mark",IF(AND(L106="Yes",COUNTIFS($B$5:$B$304,B106,$D$5:$D$304,D106,$F$5:$F$304,F106,$L$5:$L$304,"Yes")&gt;1),"Duplicate selected family","Valid"))))))</x:f>
      </x:c>
      <x:c r="R106" s="10" t="str">
        <x:f>IF(Q106="","",IF(Q106&lt;&gt;"Valid","Fix record",IF('Rules'!$B$30&lt;&gt;"Rules valid","Review rules",IF(L106&lt;&gt;"Yes","Not selected",IF(OR(J106&lt;&gt;"Yes",K106&lt;&gt;"Yes"),"Incomplete / unverified",IF(OR(C106&gt;'Rules'!$B$5,C106&lt;=0),"Invalid / future date",IF(D106="IA",IF(AND(I106="IA authentic",G106='Rules'!$B$14),"Yes","Not eligible IA"),IF(OR(D106="P1",D106="P2"),IF(AND(OR(I106="Independent timed",I106="Independent timed accommodated"),G106=IF(D106="P1",'Rules'!$B$12,'Rules'!$B$13),C106&gt;='Rules'!$B$5-'Rules'!$B$6),"Yes","Not eligible paper"),"Practice / partial"))))))))</x:f>
      </x:c>
    </x:row>
    <x:row r="107" ht="45" customHeight="1">
      <x:c r="A107" s="11" t="str"/>
      <x:c r="B107" s="11" t="str"/>
      <x:c r="C107" s="12" t="str"/>
      <x:c r="D107" s="11" t="str"/>
      <x:c r="E107" s="11" t="str"/>
      <x:c r="F107" s="11" t="str"/>
      <x:c r="G107" s="11" t="str"/>
      <x:c r="H107" s="11" t="str"/>
      <x:c r="I107" s="11" t="str"/>
      <x:c r="J107" s="11" t="str"/>
      <x:c r="K107" s="11" t="str"/>
      <x:c r="L107" s="11" t="str"/>
      <x:c r="M107" s="11" t="str"/>
      <x:c r="N107" s="11" t="str"/>
      <x:c r="O107" s="11" t="str"/>
      <x:c r="P107" s="15" t="str">
        <x:f>IF(AND(ISNUMBER(G107),G107&gt;0,ISNUMBER(H107),H107&gt;=0,H107&lt;=G107),H107/G107,"")</x:f>
      </x:c>
      <x:c r="Q107" s="9" t="str">
        <x:f>IF(AND(A107="",B107="",C107="",D107="",E107="",F107="",G107="",H107="",I107="",J107="",K107="",L107="",M107="",N107="",O107=""),"",IF(OR(A107="",B107="",E107="",F107="",M107="",NOT(ISNUMBER(C107))),"Missing identity/date/source",IF(COUNTIF($A$5:$A$304,A107)&gt;1,"Duplicate evidence ID",IF(OR(NOT(ISNUMBER(G107)),NOT(ISNUMBER(H107))),"Missing mark",IF(OR(G107&lt;=0,H107&lt;0,H107&gt;G107),"Invalid mark",IF(AND(L107="Yes",COUNTIFS($B$5:$B$304,B107,$D$5:$D$304,D107,$F$5:$F$304,F107,$L$5:$L$304,"Yes")&gt;1),"Duplicate selected family","Valid"))))))</x:f>
      </x:c>
      <x:c r="R107" s="9" t="str">
        <x:f>IF(Q107="","",IF(Q107&lt;&gt;"Valid","Fix record",IF('Rules'!$B$30&lt;&gt;"Rules valid","Review rules",IF(L107&lt;&gt;"Yes","Not selected",IF(OR(J107&lt;&gt;"Yes",K107&lt;&gt;"Yes"),"Incomplete / unverified",IF(OR(C107&gt;'Rules'!$B$5,C107&lt;=0),"Invalid / future date",IF(D107="IA",IF(AND(I107="IA authentic",G107='Rules'!$B$14),"Yes","Not eligible IA"),IF(OR(D107="P1",D107="P2"),IF(AND(OR(I107="Independent timed",I107="Independent timed accommodated"),G107=IF(D107="P1",'Rules'!$B$12,'Rules'!$B$13),C107&gt;='Rules'!$B$5-'Rules'!$B$6),"Yes","Not eligible paper"),"Practice / partial"))))))))</x:f>
      </x:c>
    </x:row>
    <x:row r="108" ht="45" customHeight="1">
      <x:c r="A108" s="11" t="str"/>
      <x:c r="B108" s="11" t="str"/>
      <x:c r="C108" s="12" t="str"/>
      <x:c r="D108" s="11" t="str"/>
      <x:c r="E108" s="11" t="str"/>
      <x:c r="F108" s="11" t="str"/>
      <x:c r="G108" s="11" t="str"/>
      <x:c r="H108" s="11" t="str"/>
      <x:c r="I108" s="11" t="str"/>
      <x:c r="J108" s="11" t="str"/>
      <x:c r="K108" s="11" t="str"/>
      <x:c r="L108" s="11" t="str"/>
      <x:c r="M108" s="11" t="str"/>
      <x:c r="N108" s="11" t="str"/>
      <x:c r="O108" s="11" t="str"/>
      <x:c r="P108" s="16" t="str">
        <x:f>IF(AND(ISNUMBER(G108),G108&gt;0,ISNUMBER(H108),H108&gt;=0,H108&lt;=G108),H108/G108,"")</x:f>
      </x:c>
      <x:c r="Q108" s="10" t="str">
        <x:f>IF(AND(A108="",B108="",C108="",D108="",E108="",F108="",G108="",H108="",I108="",J108="",K108="",L108="",M108="",N108="",O108=""),"",IF(OR(A108="",B108="",E108="",F108="",M108="",NOT(ISNUMBER(C108))),"Missing identity/date/source",IF(COUNTIF($A$5:$A$304,A108)&gt;1,"Duplicate evidence ID",IF(OR(NOT(ISNUMBER(G108)),NOT(ISNUMBER(H108))),"Missing mark",IF(OR(G108&lt;=0,H108&lt;0,H108&gt;G108),"Invalid mark",IF(AND(L108="Yes",COUNTIFS($B$5:$B$304,B108,$D$5:$D$304,D108,$F$5:$F$304,F108,$L$5:$L$304,"Yes")&gt;1),"Duplicate selected family","Valid"))))))</x:f>
      </x:c>
      <x:c r="R108" s="10" t="str">
        <x:f>IF(Q108="","",IF(Q108&lt;&gt;"Valid","Fix record",IF('Rules'!$B$30&lt;&gt;"Rules valid","Review rules",IF(L108&lt;&gt;"Yes","Not selected",IF(OR(J108&lt;&gt;"Yes",K108&lt;&gt;"Yes"),"Incomplete / unverified",IF(OR(C108&gt;'Rules'!$B$5,C108&lt;=0),"Invalid / future date",IF(D108="IA",IF(AND(I108="IA authentic",G108='Rules'!$B$14),"Yes","Not eligible IA"),IF(OR(D108="P1",D108="P2"),IF(AND(OR(I108="Independent timed",I108="Independent timed accommodated"),G108=IF(D108="P1",'Rules'!$B$12,'Rules'!$B$13),C108&gt;='Rules'!$B$5-'Rules'!$B$6),"Yes","Not eligible paper"),"Practice / partial"))))))))</x:f>
      </x:c>
    </x:row>
    <x:row r="109" ht="45" customHeight="1">
      <x:c r="A109" s="11" t="str"/>
      <x:c r="B109" s="11" t="str"/>
      <x:c r="C109" s="12" t="str"/>
      <x:c r="D109" s="11" t="str"/>
      <x:c r="E109" s="11" t="str"/>
      <x:c r="F109" s="11" t="str"/>
      <x:c r="G109" s="11" t="str"/>
      <x:c r="H109" s="11" t="str"/>
      <x:c r="I109" s="11" t="str"/>
      <x:c r="J109" s="11" t="str"/>
      <x:c r="K109" s="11" t="str"/>
      <x:c r="L109" s="11" t="str"/>
      <x:c r="M109" s="11" t="str"/>
      <x:c r="N109" s="11" t="str"/>
      <x:c r="O109" s="11" t="str"/>
      <x:c r="P109" s="15" t="str">
        <x:f>IF(AND(ISNUMBER(G109),G109&gt;0,ISNUMBER(H109),H109&gt;=0,H109&lt;=G109),H109/G109,"")</x:f>
      </x:c>
      <x:c r="Q109" s="9" t="str">
        <x:f>IF(AND(A109="",B109="",C109="",D109="",E109="",F109="",G109="",H109="",I109="",J109="",K109="",L109="",M109="",N109="",O109=""),"",IF(OR(A109="",B109="",E109="",F109="",M109="",NOT(ISNUMBER(C109))),"Missing identity/date/source",IF(COUNTIF($A$5:$A$304,A109)&gt;1,"Duplicate evidence ID",IF(OR(NOT(ISNUMBER(G109)),NOT(ISNUMBER(H109))),"Missing mark",IF(OR(G109&lt;=0,H109&lt;0,H109&gt;G109),"Invalid mark",IF(AND(L109="Yes",COUNTIFS($B$5:$B$304,B109,$D$5:$D$304,D109,$F$5:$F$304,F109,$L$5:$L$304,"Yes")&gt;1),"Duplicate selected family","Valid"))))))</x:f>
      </x:c>
      <x:c r="R109" s="9" t="str">
        <x:f>IF(Q109="","",IF(Q109&lt;&gt;"Valid","Fix record",IF('Rules'!$B$30&lt;&gt;"Rules valid","Review rules",IF(L109&lt;&gt;"Yes","Not selected",IF(OR(J109&lt;&gt;"Yes",K109&lt;&gt;"Yes"),"Incomplete / unverified",IF(OR(C109&gt;'Rules'!$B$5,C109&lt;=0),"Invalid / future date",IF(D109="IA",IF(AND(I109="IA authentic",G109='Rules'!$B$14),"Yes","Not eligible IA"),IF(OR(D109="P1",D109="P2"),IF(AND(OR(I109="Independent timed",I109="Independent timed accommodated"),G109=IF(D109="P1",'Rules'!$B$12,'Rules'!$B$13),C109&gt;='Rules'!$B$5-'Rules'!$B$6),"Yes","Not eligible paper"),"Practice / partial"))))))))</x:f>
      </x:c>
    </x:row>
    <x:row r="110" ht="45" customHeight="1">
      <x:c r="A110" s="11" t="str"/>
      <x:c r="B110" s="11" t="str"/>
      <x:c r="C110" s="12" t="str"/>
      <x:c r="D110" s="11" t="str"/>
      <x:c r="E110" s="11" t="str"/>
      <x:c r="F110" s="11" t="str"/>
      <x:c r="G110" s="11" t="str"/>
      <x:c r="H110" s="11" t="str"/>
      <x:c r="I110" s="11" t="str"/>
      <x:c r="J110" s="11" t="str"/>
      <x:c r="K110" s="11" t="str"/>
      <x:c r="L110" s="11" t="str"/>
      <x:c r="M110" s="11" t="str"/>
      <x:c r="N110" s="11" t="str"/>
      <x:c r="O110" s="11" t="str"/>
      <x:c r="P110" s="16" t="str">
        <x:f>IF(AND(ISNUMBER(G110),G110&gt;0,ISNUMBER(H110),H110&gt;=0,H110&lt;=G110),H110/G110,"")</x:f>
      </x:c>
      <x:c r="Q110" s="10" t="str">
        <x:f>IF(AND(A110="",B110="",C110="",D110="",E110="",F110="",G110="",H110="",I110="",J110="",K110="",L110="",M110="",N110="",O110=""),"",IF(OR(A110="",B110="",E110="",F110="",M110="",NOT(ISNUMBER(C110))),"Missing identity/date/source",IF(COUNTIF($A$5:$A$304,A110)&gt;1,"Duplicate evidence ID",IF(OR(NOT(ISNUMBER(G110)),NOT(ISNUMBER(H110))),"Missing mark",IF(OR(G110&lt;=0,H110&lt;0,H110&gt;G110),"Invalid mark",IF(AND(L110="Yes",COUNTIFS($B$5:$B$304,B110,$D$5:$D$304,D110,$F$5:$F$304,F110,$L$5:$L$304,"Yes")&gt;1),"Duplicate selected family","Valid"))))))</x:f>
      </x:c>
      <x:c r="R110" s="10" t="str">
        <x:f>IF(Q110="","",IF(Q110&lt;&gt;"Valid","Fix record",IF('Rules'!$B$30&lt;&gt;"Rules valid","Review rules",IF(L110&lt;&gt;"Yes","Not selected",IF(OR(J110&lt;&gt;"Yes",K110&lt;&gt;"Yes"),"Incomplete / unverified",IF(OR(C110&gt;'Rules'!$B$5,C110&lt;=0),"Invalid / future date",IF(D110="IA",IF(AND(I110="IA authentic",G110='Rules'!$B$14),"Yes","Not eligible IA"),IF(OR(D110="P1",D110="P2"),IF(AND(OR(I110="Independent timed",I110="Independent timed accommodated"),G110=IF(D110="P1",'Rules'!$B$12,'Rules'!$B$13),C110&gt;='Rules'!$B$5-'Rules'!$B$6),"Yes","Not eligible paper"),"Practice / partial"))))))))</x:f>
      </x:c>
    </x:row>
    <x:row r="111" ht="45" customHeight="1">
      <x:c r="A111" s="11" t="str"/>
      <x:c r="B111" s="11" t="str"/>
      <x:c r="C111" s="12" t="str"/>
      <x:c r="D111" s="11" t="str"/>
      <x:c r="E111" s="11" t="str"/>
      <x:c r="F111" s="11" t="str"/>
      <x:c r="G111" s="11" t="str"/>
      <x:c r="H111" s="11" t="str"/>
      <x:c r="I111" s="11" t="str"/>
      <x:c r="J111" s="11" t="str"/>
      <x:c r="K111" s="11" t="str"/>
      <x:c r="L111" s="11" t="str"/>
      <x:c r="M111" s="11" t="str"/>
      <x:c r="N111" s="11" t="str"/>
      <x:c r="O111" s="11" t="str"/>
      <x:c r="P111" s="15" t="str">
        <x:f>IF(AND(ISNUMBER(G111),G111&gt;0,ISNUMBER(H111),H111&gt;=0,H111&lt;=G111),H111/G111,"")</x:f>
      </x:c>
      <x:c r="Q111" s="9" t="str">
        <x:f>IF(AND(A111="",B111="",C111="",D111="",E111="",F111="",G111="",H111="",I111="",J111="",K111="",L111="",M111="",N111="",O111=""),"",IF(OR(A111="",B111="",E111="",F111="",M111="",NOT(ISNUMBER(C111))),"Missing identity/date/source",IF(COUNTIF($A$5:$A$304,A111)&gt;1,"Duplicate evidence ID",IF(OR(NOT(ISNUMBER(G111)),NOT(ISNUMBER(H111))),"Missing mark",IF(OR(G111&lt;=0,H111&lt;0,H111&gt;G111),"Invalid mark",IF(AND(L111="Yes",COUNTIFS($B$5:$B$304,B111,$D$5:$D$304,D111,$F$5:$F$304,F111,$L$5:$L$304,"Yes")&gt;1),"Duplicate selected family","Valid"))))))</x:f>
      </x:c>
      <x:c r="R111" s="9" t="str">
        <x:f>IF(Q111="","",IF(Q111&lt;&gt;"Valid","Fix record",IF('Rules'!$B$30&lt;&gt;"Rules valid","Review rules",IF(L111&lt;&gt;"Yes","Not selected",IF(OR(J111&lt;&gt;"Yes",K111&lt;&gt;"Yes"),"Incomplete / unverified",IF(OR(C111&gt;'Rules'!$B$5,C111&lt;=0),"Invalid / future date",IF(D111="IA",IF(AND(I111="IA authentic",G111='Rules'!$B$14),"Yes","Not eligible IA"),IF(OR(D111="P1",D111="P2"),IF(AND(OR(I111="Independent timed",I111="Independent timed accommodated"),G111=IF(D111="P1",'Rules'!$B$12,'Rules'!$B$13),C111&gt;='Rules'!$B$5-'Rules'!$B$6),"Yes","Not eligible paper"),"Practice / partial"))))))))</x:f>
      </x:c>
    </x:row>
    <x:row r="112" ht="45" customHeight="1">
      <x:c r="A112" s="11" t="str"/>
      <x:c r="B112" s="11" t="str"/>
      <x:c r="C112" s="12" t="str"/>
      <x:c r="D112" s="11" t="str"/>
      <x:c r="E112" s="11" t="str"/>
      <x:c r="F112" s="11" t="str"/>
      <x:c r="G112" s="11" t="str"/>
      <x:c r="H112" s="11" t="str"/>
      <x:c r="I112" s="11" t="str"/>
      <x:c r="J112" s="11" t="str"/>
      <x:c r="K112" s="11" t="str"/>
      <x:c r="L112" s="11" t="str"/>
      <x:c r="M112" s="11" t="str"/>
      <x:c r="N112" s="11" t="str"/>
      <x:c r="O112" s="11" t="str"/>
      <x:c r="P112" s="16" t="str">
        <x:f>IF(AND(ISNUMBER(G112),G112&gt;0,ISNUMBER(H112),H112&gt;=0,H112&lt;=G112),H112/G112,"")</x:f>
      </x:c>
      <x:c r="Q112" s="10" t="str">
        <x:f>IF(AND(A112="",B112="",C112="",D112="",E112="",F112="",G112="",H112="",I112="",J112="",K112="",L112="",M112="",N112="",O112=""),"",IF(OR(A112="",B112="",E112="",F112="",M112="",NOT(ISNUMBER(C112))),"Missing identity/date/source",IF(COUNTIF($A$5:$A$304,A112)&gt;1,"Duplicate evidence ID",IF(OR(NOT(ISNUMBER(G112)),NOT(ISNUMBER(H112))),"Missing mark",IF(OR(G112&lt;=0,H112&lt;0,H112&gt;G112),"Invalid mark",IF(AND(L112="Yes",COUNTIFS($B$5:$B$304,B112,$D$5:$D$304,D112,$F$5:$F$304,F112,$L$5:$L$304,"Yes")&gt;1),"Duplicate selected family","Valid"))))))</x:f>
      </x:c>
      <x:c r="R112" s="10" t="str">
        <x:f>IF(Q112="","",IF(Q112&lt;&gt;"Valid","Fix record",IF('Rules'!$B$30&lt;&gt;"Rules valid","Review rules",IF(L112&lt;&gt;"Yes","Not selected",IF(OR(J112&lt;&gt;"Yes",K112&lt;&gt;"Yes"),"Incomplete / unverified",IF(OR(C112&gt;'Rules'!$B$5,C112&lt;=0),"Invalid / future date",IF(D112="IA",IF(AND(I112="IA authentic",G112='Rules'!$B$14),"Yes","Not eligible IA"),IF(OR(D112="P1",D112="P2"),IF(AND(OR(I112="Independent timed",I112="Independent timed accommodated"),G112=IF(D112="P1",'Rules'!$B$12,'Rules'!$B$13),C112&gt;='Rules'!$B$5-'Rules'!$B$6),"Yes","Not eligible paper"),"Practice / partial"))))))))</x:f>
      </x:c>
    </x:row>
    <x:row r="113" ht="45" customHeight="1">
      <x:c r="A113" s="11" t="str"/>
      <x:c r="B113" s="11" t="str"/>
      <x:c r="C113" s="12" t="str"/>
      <x:c r="D113" s="11" t="str"/>
      <x:c r="E113" s="11" t="str"/>
      <x:c r="F113" s="11" t="str"/>
      <x:c r="G113" s="11" t="str"/>
      <x:c r="H113" s="11" t="str"/>
      <x:c r="I113" s="11" t="str"/>
      <x:c r="J113" s="11" t="str"/>
      <x:c r="K113" s="11" t="str"/>
      <x:c r="L113" s="11" t="str"/>
      <x:c r="M113" s="11" t="str"/>
      <x:c r="N113" s="11" t="str"/>
      <x:c r="O113" s="11" t="str"/>
      <x:c r="P113" s="15" t="str">
        <x:f>IF(AND(ISNUMBER(G113),G113&gt;0,ISNUMBER(H113),H113&gt;=0,H113&lt;=G113),H113/G113,"")</x:f>
      </x:c>
      <x:c r="Q113" s="9" t="str">
        <x:f>IF(AND(A113="",B113="",C113="",D113="",E113="",F113="",G113="",H113="",I113="",J113="",K113="",L113="",M113="",N113="",O113=""),"",IF(OR(A113="",B113="",E113="",F113="",M113="",NOT(ISNUMBER(C113))),"Missing identity/date/source",IF(COUNTIF($A$5:$A$304,A113)&gt;1,"Duplicate evidence ID",IF(OR(NOT(ISNUMBER(G113)),NOT(ISNUMBER(H113))),"Missing mark",IF(OR(G113&lt;=0,H113&lt;0,H113&gt;G113),"Invalid mark",IF(AND(L113="Yes",COUNTIFS($B$5:$B$304,B113,$D$5:$D$304,D113,$F$5:$F$304,F113,$L$5:$L$304,"Yes")&gt;1),"Duplicate selected family","Valid"))))))</x:f>
      </x:c>
      <x:c r="R113" s="9" t="str">
        <x:f>IF(Q113="","",IF(Q113&lt;&gt;"Valid","Fix record",IF('Rules'!$B$30&lt;&gt;"Rules valid","Review rules",IF(L113&lt;&gt;"Yes","Not selected",IF(OR(J113&lt;&gt;"Yes",K113&lt;&gt;"Yes"),"Incomplete / unverified",IF(OR(C113&gt;'Rules'!$B$5,C113&lt;=0),"Invalid / future date",IF(D113="IA",IF(AND(I113="IA authentic",G113='Rules'!$B$14),"Yes","Not eligible IA"),IF(OR(D113="P1",D113="P2"),IF(AND(OR(I113="Independent timed",I113="Independent timed accommodated"),G113=IF(D113="P1",'Rules'!$B$12,'Rules'!$B$13),C113&gt;='Rules'!$B$5-'Rules'!$B$6),"Yes","Not eligible paper"),"Practice / partial"))))))))</x:f>
      </x:c>
    </x:row>
    <x:row r="114" ht="45" customHeight="1">
      <x:c r="A114" s="11" t="str"/>
      <x:c r="B114" s="11" t="str"/>
      <x:c r="C114" s="12" t="str"/>
      <x:c r="D114" s="11" t="str"/>
      <x:c r="E114" s="11" t="str"/>
      <x:c r="F114" s="11" t="str"/>
      <x:c r="G114" s="11" t="str"/>
      <x:c r="H114" s="11" t="str"/>
      <x:c r="I114" s="11" t="str"/>
      <x:c r="J114" s="11" t="str"/>
      <x:c r="K114" s="11" t="str"/>
      <x:c r="L114" s="11" t="str"/>
      <x:c r="M114" s="11" t="str"/>
      <x:c r="N114" s="11" t="str"/>
      <x:c r="O114" s="11" t="str"/>
      <x:c r="P114" s="16" t="str">
        <x:f>IF(AND(ISNUMBER(G114),G114&gt;0,ISNUMBER(H114),H114&gt;=0,H114&lt;=G114),H114/G114,"")</x:f>
      </x:c>
      <x:c r="Q114" s="10" t="str">
        <x:f>IF(AND(A114="",B114="",C114="",D114="",E114="",F114="",G114="",H114="",I114="",J114="",K114="",L114="",M114="",N114="",O114=""),"",IF(OR(A114="",B114="",E114="",F114="",M114="",NOT(ISNUMBER(C114))),"Missing identity/date/source",IF(COUNTIF($A$5:$A$304,A114)&gt;1,"Duplicate evidence ID",IF(OR(NOT(ISNUMBER(G114)),NOT(ISNUMBER(H114))),"Missing mark",IF(OR(G114&lt;=0,H114&lt;0,H114&gt;G114),"Invalid mark",IF(AND(L114="Yes",COUNTIFS($B$5:$B$304,B114,$D$5:$D$304,D114,$F$5:$F$304,F114,$L$5:$L$304,"Yes")&gt;1),"Duplicate selected family","Valid"))))))</x:f>
      </x:c>
      <x:c r="R114" s="10" t="str">
        <x:f>IF(Q114="","",IF(Q114&lt;&gt;"Valid","Fix record",IF('Rules'!$B$30&lt;&gt;"Rules valid","Review rules",IF(L114&lt;&gt;"Yes","Not selected",IF(OR(J114&lt;&gt;"Yes",K114&lt;&gt;"Yes"),"Incomplete / unverified",IF(OR(C114&gt;'Rules'!$B$5,C114&lt;=0),"Invalid / future date",IF(D114="IA",IF(AND(I114="IA authentic",G114='Rules'!$B$14),"Yes","Not eligible IA"),IF(OR(D114="P1",D114="P2"),IF(AND(OR(I114="Independent timed",I114="Independent timed accommodated"),G114=IF(D114="P1",'Rules'!$B$12,'Rules'!$B$13),C114&gt;='Rules'!$B$5-'Rules'!$B$6),"Yes","Not eligible paper"),"Practice / partial"))))))))</x:f>
      </x:c>
    </x:row>
    <x:row r="115" ht="45" customHeight="1">
      <x:c r="A115" s="11" t="str"/>
      <x:c r="B115" s="11" t="str"/>
      <x:c r="C115" s="12" t="str"/>
      <x:c r="D115" s="11" t="str"/>
      <x:c r="E115" s="11" t="str"/>
      <x:c r="F115" s="11" t="str"/>
      <x:c r="G115" s="11" t="str"/>
      <x:c r="H115" s="11" t="str"/>
      <x:c r="I115" s="11" t="str"/>
      <x:c r="J115" s="11" t="str"/>
      <x:c r="K115" s="11" t="str"/>
      <x:c r="L115" s="11" t="str"/>
      <x:c r="M115" s="11" t="str"/>
      <x:c r="N115" s="11" t="str"/>
      <x:c r="O115" s="11" t="str"/>
      <x:c r="P115" s="15" t="str">
        <x:f>IF(AND(ISNUMBER(G115),G115&gt;0,ISNUMBER(H115),H115&gt;=0,H115&lt;=G115),H115/G115,"")</x:f>
      </x:c>
      <x:c r="Q115" s="9" t="str">
        <x:f>IF(AND(A115="",B115="",C115="",D115="",E115="",F115="",G115="",H115="",I115="",J115="",K115="",L115="",M115="",N115="",O115=""),"",IF(OR(A115="",B115="",E115="",F115="",M115="",NOT(ISNUMBER(C115))),"Missing identity/date/source",IF(COUNTIF($A$5:$A$304,A115)&gt;1,"Duplicate evidence ID",IF(OR(NOT(ISNUMBER(G115)),NOT(ISNUMBER(H115))),"Missing mark",IF(OR(G115&lt;=0,H115&lt;0,H115&gt;G115),"Invalid mark",IF(AND(L115="Yes",COUNTIFS($B$5:$B$304,B115,$D$5:$D$304,D115,$F$5:$F$304,F115,$L$5:$L$304,"Yes")&gt;1),"Duplicate selected family","Valid"))))))</x:f>
      </x:c>
      <x:c r="R115" s="9" t="str">
        <x:f>IF(Q115="","",IF(Q115&lt;&gt;"Valid","Fix record",IF('Rules'!$B$30&lt;&gt;"Rules valid","Review rules",IF(L115&lt;&gt;"Yes","Not selected",IF(OR(J115&lt;&gt;"Yes",K115&lt;&gt;"Yes"),"Incomplete / unverified",IF(OR(C115&gt;'Rules'!$B$5,C115&lt;=0),"Invalid / future date",IF(D115="IA",IF(AND(I115="IA authentic",G115='Rules'!$B$14),"Yes","Not eligible IA"),IF(OR(D115="P1",D115="P2"),IF(AND(OR(I115="Independent timed",I115="Independent timed accommodated"),G115=IF(D115="P1",'Rules'!$B$12,'Rules'!$B$13),C115&gt;='Rules'!$B$5-'Rules'!$B$6),"Yes","Not eligible paper"),"Practice / partial"))))))))</x:f>
      </x:c>
    </x:row>
    <x:row r="116" ht="45" customHeight="1">
      <x:c r="A116" s="11" t="str"/>
      <x:c r="B116" s="11" t="str"/>
      <x:c r="C116" s="12" t="str"/>
      <x:c r="D116" s="11" t="str"/>
      <x:c r="E116" s="11" t="str"/>
      <x:c r="F116" s="11" t="str"/>
      <x:c r="G116" s="11" t="str"/>
      <x:c r="H116" s="11" t="str"/>
      <x:c r="I116" s="11" t="str"/>
      <x:c r="J116" s="11" t="str"/>
      <x:c r="K116" s="11" t="str"/>
      <x:c r="L116" s="11" t="str"/>
      <x:c r="M116" s="11" t="str"/>
      <x:c r="N116" s="11" t="str"/>
      <x:c r="O116" s="11" t="str"/>
      <x:c r="P116" s="16" t="str">
        <x:f>IF(AND(ISNUMBER(G116),G116&gt;0,ISNUMBER(H116),H116&gt;=0,H116&lt;=G116),H116/G116,"")</x:f>
      </x:c>
      <x:c r="Q116" s="10" t="str">
        <x:f>IF(AND(A116="",B116="",C116="",D116="",E116="",F116="",G116="",H116="",I116="",J116="",K116="",L116="",M116="",N116="",O116=""),"",IF(OR(A116="",B116="",E116="",F116="",M116="",NOT(ISNUMBER(C116))),"Missing identity/date/source",IF(COUNTIF($A$5:$A$304,A116)&gt;1,"Duplicate evidence ID",IF(OR(NOT(ISNUMBER(G116)),NOT(ISNUMBER(H116))),"Missing mark",IF(OR(G116&lt;=0,H116&lt;0,H116&gt;G116),"Invalid mark",IF(AND(L116="Yes",COUNTIFS($B$5:$B$304,B116,$D$5:$D$304,D116,$F$5:$F$304,F116,$L$5:$L$304,"Yes")&gt;1),"Duplicate selected family","Valid"))))))</x:f>
      </x:c>
      <x:c r="R116" s="10" t="str">
        <x:f>IF(Q116="","",IF(Q116&lt;&gt;"Valid","Fix record",IF('Rules'!$B$30&lt;&gt;"Rules valid","Review rules",IF(L116&lt;&gt;"Yes","Not selected",IF(OR(J116&lt;&gt;"Yes",K116&lt;&gt;"Yes"),"Incomplete / unverified",IF(OR(C116&gt;'Rules'!$B$5,C116&lt;=0),"Invalid / future date",IF(D116="IA",IF(AND(I116="IA authentic",G116='Rules'!$B$14),"Yes","Not eligible IA"),IF(OR(D116="P1",D116="P2"),IF(AND(OR(I116="Independent timed",I116="Independent timed accommodated"),G116=IF(D116="P1",'Rules'!$B$12,'Rules'!$B$13),C116&gt;='Rules'!$B$5-'Rules'!$B$6),"Yes","Not eligible paper"),"Practice / partial"))))))))</x:f>
      </x:c>
    </x:row>
    <x:row r="117" ht="45" customHeight="1">
      <x:c r="A117" s="11" t="str"/>
      <x:c r="B117" s="11" t="str"/>
      <x:c r="C117" s="12" t="str"/>
      <x:c r="D117" s="11" t="str"/>
      <x:c r="E117" s="11" t="str"/>
      <x:c r="F117" s="11" t="str"/>
      <x:c r="G117" s="11" t="str"/>
      <x:c r="H117" s="11" t="str"/>
      <x:c r="I117" s="11" t="str"/>
      <x:c r="J117" s="11" t="str"/>
      <x:c r="K117" s="11" t="str"/>
      <x:c r="L117" s="11" t="str"/>
      <x:c r="M117" s="11" t="str"/>
      <x:c r="N117" s="11" t="str"/>
      <x:c r="O117" s="11" t="str"/>
      <x:c r="P117" s="15" t="str">
        <x:f>IF(AND(ISNUMBER(G117),G117&gt;0,ISNUMBER(H117),H117&gt;=0,H117&lt;=G117),H117/G117,"")</x:f>
      </x:c>
      <x:c r="Q117" s="9" t="str">
        <x:f>IF(AND(A117="",B117="",C117="",D117="",E117="",F117="",G117="",H117="",I117="",J117="",K117="",L117="",M117="",N117="",O117=""),"",IF(OR(A117="",B117="",E117="",F117="",M117="",NOT(ISNUMBER(C117))),"Missing identity/date/source",IF(COUNTIF($A$5:$A$304,A117)&gt;1,"Duplicate evidence ID",IF(OR(NOT(ISNUMBER(G117)),NOT(ISNUMBER(H117))),"Missing mark",IF(OR(G117&lt;=0,H117&lt;0,H117&gt;G117),"Invalid mark",IF(AND(L117="Yes",COUNTIFS($B$5:$B$304,B117,$D$5:$D$304,D117,$F$5:$F$304,F117,$L$5:$L$304,"Yes")&gt;1),"Duplicate selected family","Valid"))))))</x:f>
      </x:c>
      <x:c r="R117" s="9" t="str">
        <x:f>IF(Q117="","",IF(Q117&lt;&gt;"Valid","Fix record",IF('Rules'!$B$30&lt;&gt;"Rules valid","Review rules",IF(L117&lt;&gt;"Yes","Not selected",IF(OR(J117&lt;&gt;"Yes",K117&lt;&gt;"Yes"),"Incomplete / unverified",IF(OR(C117&gt;'Rules'!$B$5,C117&lt;=0),"Invalid / future date",IF(D117="IA",IF(AND(I117="IA authentic",G117='Rules'!$B$14),"Yes","Not eligible IA"),IF(OR(D117="P1",D117="P2"),IF(AND(OR(I117="Independent timed",I117="Independent timed accommodated"),G117=IF(D117="P1",'Rules'!$B$12,'Rules'!$B$13),C117&gt;='Rules'!$B$5-'Rules'!$B$6),"Yes","Not eligible paper"),"Practice / partial"))))))))</x:f>
      </x:c>
    </x:row>
    <x:row r="118" ht="45" customHeight="1">
      <x:c r="A118" s="11" t="str"/>
      <x:c r="B118" s="11" t="str"/>
      <x:c r="C118" s="12" t="str"/>
      <x:c r="D118" s="11" t="str"/>
      <x:c r="E118" s="11" t="str"/>
      <x:c r="F118" s="11" t="str"/>
      <x:c r="G118" s="11" t="str"/>
      <x:c r="H118" s="11" t="str"/>
      <x:c r="I118" s="11" t="str"/>
      <x:c r="J118" s="11" t="str"/>
      <x:c r="K118" s="11" t="str"/>
      <x:c r="L118" s="11" t="str"/>
      <x:c r="M118" s="11" t="str"/>
      <x:c r="N118" s="11" t="str"/>
      <x:c r="O118" s="11" t="str"/>
      <x:c r="P118" s="16" t="str">
        <x:f>IF(AND(ISNUMBER(G118),G118&gt;0,ISNUMBER(H118),H118&gt;=0,H118&lt;=G118),H118/G118,"")</x:f>
      </x:c>
      <x:c r="Q118" s="10" t="str">
        <x:f>IF(AND(A118="",B118="",C118="",D118="",E118="",F118="",G118="",H118="",I118="",J118="",K118="",L118="",M118="",N118="",O118=""),"",IF(OR(A118="",B118="",E118="",F118="",M118="",NOT(ISNUMBER(C118))),"Missing identity/date/source",IF(COUNTIF($A$5:$A$304,A118)&gt;1,"Duplicate evidence ID",IF(OR(NOT(ISNUMBER(G118)),NOT(ISNUMBER(H118))),"Missing mark",IF(OR(G118&lt;=0,H118&lt;0,H118&gt;G118),"Invalid mark",IF(AND(L118="Yes",COUNTIFS($B$5:$B$304,B118,$D$5:$D$304,D118,$F$5:$F$304,F118,$L$5:$L$304,"Yes")&gt;1),"Duplicate selected family","Valid"))))))</x:f>
      </x:c>
      <x:c r="R118" s="10" t="str">
        <x:f>IF(Q118="","",IF(Q118&lt;&gt;"Valid","Fix record",IF('Rules'!$B$30&lt;&gt;"Rules valid","Review rules",IF(L118&lt;&gt;"Yes","Not selected",IF(OR(J118&lt;&gt;"Yes",K118&lt;&gt;"Yes"),"Incomplete / unverified",IF(OR(C118&gt;'Rules'!$B$5,C118&lt;=0),"Invalid / future date",IF(D118="IA",IF(AND(I118="IA authentic",G118='Rules'!$B$14),"Yes","Not eligible IA"),IF(OR(D118="P1",D118="P2"),IF(AND(OR(I118="Independent timed",I118="Independent timed accommodated"),G118=IF(D118="P1",'Rules'!$B$12,'Rules'!$B$13),C118&gt;='Rules'!$B$5-'Rules'!$B$6),"Yes","Not eligible paper"),"Practice / partial"))))))))</x:f>
      </x:c>
    </x:row>
    <x:row r="119" ht="45" customHeight="1">
      <x:c r="A119" s="11" t="str"/>
      <x:c r="B119" s="11" t="str"/>
      <x:c r="C119" s="12" t="str"/>
      <x:c r="D119" s="11" t="str"/>
      <x:c r="E119" s="11" t="str"/>
      <x:c r="F119" s="11" t="str"/>
      <x:c r="G119" s="11" t="str"/>
      <x:c r="H119" s="11" t="str"/>
      <x:c r="I119" s="11" t="str"/>
      <x:c r="J119" s="11" t="str"/>
      <x:c r="K119" s="11" t="str"/>
      <x:c r="L119" s="11" t="str"/>
      <x:c r="M119" s="11" t="str"/>
      <x:c r="N119" s="11" t="str"/>
      <x:c r="O119" s="11" t="str"/>
      <x:c r="P119" s="15" t="str">
        <x:f>IF(AND(ISNUMBER(G119),G119&gt;0,ISNUMBER(H119),H119&gt;=0,H119&lt;=G119),H119/G119,"")</x:f>
      </x:c>
      <x:c r="Q119" s="9" t="str">
        <x:f>IF(AND(A119="",B119="",C119="",D119="",E119="",F119="",G119="",H119="",I119="",J119="",K119="",L119="",M119="",N119="",O119=""),"",IF(OR(A119="",B119="",E119="",F119="",M119="",NOT(ISNUMBER(C119))),"Missing identity/date/source",IF(COUNTIF($A$5:$A$304,A119)&gt;1,"Duplicate evidence ID",IF(OR(NOT(ISNUMBER(G119)),NOT(ISNUMBER(H119))),"Missing mark",IF(OR(G119&lt;=0,H119&lt;0,H119&gt;G119),"Invalid mark",IF(AND(L119="Yes",COUNTIFS($B$5:$B$304,B119,$D$5:$D$304,D119,$F$5:$F$304,F119,$L$5:$L$304,"Yes")&gt;1),"Duplicate selected family","Valid"))))))</x:f>
      </x:c>
      <x:c r="R119" s="9" t="str">
        <x:f>IF(Q119="","",IF(Q119&lt;&gt;"Valid","Fix record",IF('Rules'!$B$30&lt;&gt;"Rules valid","Review rules",IF(L119&lt;&gt;"Yes","Not selected",IF(OR(J119&lt;&gt;"Yes",K119&lt;&gt;"Yes"),"Incomplete / unverified",IF(OR(C119&gt;'Rules'!$B$5,C119&lt;=0),"Invalid / future date",IF(D119="IA",IF(AND(I119="IA authentic",G119='Rules'!$B$14),"Yes","Not eligible IA"),IF(OR(D119="P1",D119="P2"),IF(AND(OR(I119="Independent timed",I119="Independent timed accommodated"),G119=IF(D119="P1",'Rules'!$B$12,'Rules'!$B$13),C119&gt;='Rules'!$B$5-'Rules'!$B$6),"Yes","Not eligible paper"),"Practice / partial"))))))))</x:f>
      </x:c>
    </x:row>
    <x:row r="120" ht="45" customHeight="1">
      <x:c r="A120" s="11" t="str"/>
      <x:c r="B120" s="11" t="str"/>
      <x:c r="C120" s="12" t="str"/>
      <x:c r="D120" s="11" t="str"/>
      <x:c r="E120" s="11" t="str"/>
      <x:c r="F120" s="11" t="str"/>
      <x:c r="G120" s="11" t="str"/>
      <x:c r="H120" s="11" t="str"/>
      <x:c r="I120" s="11" t="str"/>
      <x:c r="J120" s="11" t="str"/>
      <x:c r="K120" s="11" t="str"/>
      <x:c r="L120" s="11" t="str"/>
      <x:c r="M120" s="11" t="str"/>
      <x:c r="N120" s="11" t="str"/>
      <x:c r="O120" s="11" t="str"/>
      <x:c r="P120" s="16" t="str">
        <x:f>IF(AND(ISNUMBER(G120),G120&gt;0,ISNUMBER(H120),H120&gt;=0,H120&lt;=G120),H120/G120,"")</x:f>
      </x:c>
      <x:c r="Q120" s="10" t="str">
        <x:f>IF(AND(A120="",B120="",C120="",D120="",E120="",F120="",G120="",H120="",I120="",J120="",K120="",L120="",M120="",N120="",O120=""),"",IF(OR(A120="",B120="",E120="",F120="",M120="",NOT(ISNUMBER(C120))),"Missing identity/date/source",IF(COUNTIF($A$5:$A$304,A120)&gt;1,"Duplicate evidence ID",IF(OR(NOT(ISNUMBER(G120)),NOT(ISNUMBER(H120))),"Missing mark",IF(OR(G120&lt;=0,H120&lt;0,H120&gt;G120),"Invalid mark",IF(AND(L120="Yes",COUNTIFS($B$5:$B$304,B120,$D$5:$D$304,D120,$F$5:$F$304,F120,$L$5:$L$304,"Yes")&gt;1),"Duplicate selected family","Valid"))))))</x:f>
      </x:c>
      <x:c r="R120" s="10" t="str">
        <x:f>IF(Q120="","",IF(Q120&lt;&gt;"Valid","Fix record",IF('Rules'!$B$30&lt;&gt;"Rules valid","Review rules",IF(L120&lt;&gt;"Yes","Not selected",IF(OR(J120&lt;&gt;"Yes",K120&lt;&gt;"Yes"),"Incomplete / unverified",IF(OR(C120&gt;'Rules'!$B$5,C120&lt;=0),"Invalid / future date",IF(D120="IA",IF(AND(I120="IA authentic",G120='Rules'!$B$14),"Yes","Not eligible IA"),IF(OR(D120="P1",D120="P2"),IF(AND(OR(I120="Independent timed",I120="Independent timed accommodated"),G120=IF(D120="P1",'Rules'!$B$12,'Rules'!$B$13),C120&gt;='Rules'!$B$5-'Rules'!$B$6),"Yes","Not eligible paper"),"Practice / partial"))))))))</x:f>
      </x:c>
    </x:row>
    <x:row r="121" ht="45" customHeight="1">
      <x:c r="A121" s="11" t="str"/>
      <x:c r="B121" s="11" t="str"/>
      <x:c r="C121" s="12" t="str"/>
      <x:c r="D121" s="11" t="str"/>
      <x:c r="E121" s="11" t="str"/>
      <x:c r="F121" s="11" t="str"/>
      <x:c r="G121" s="11" t="str"/>
      <x:c r="H121" s="11" t="str"/>
      <x:c r="I121" s="11" t="str"/>
      <x:c r="J121" s="11" t="str"/>
      <x:c r="K121" s="11" t="str"/>
      <x:c r="L121" s="11" t="str"/>
      <x:c r="M121" s="11" t="str"/>
      <x:c r="N121" s="11" t="str"/>
      <x:c r="O121" s="11" t="str"/>
      <x:c r="P121" s="15" t="str">
        <x:f>IF(AND(ISNUMBER(G121),G121&gt;0,ISNUMBER(H121),H121&gt;=0,H121&lt;=G121),H121/G121,"")</x:f>
      </x:c>
      <x:c r="Q121" s="9" t="str">
        <x:f>IF(AND(A121="",B121="",C121="",D121="",E121="",F121="",G121="",H121="",I121="",J121="",K121="",L121="",M121="",N121="",O121=""),"",IF(OR(A121="",B121="",E121="",F121="",M121="",NOT(ISNUMBER(C121))),"Missing identity/date/source",IF(COUNTIF($A$5:$A$304,A121)&gt;1,"Duplicate evidence ID",IF(OR(NOT(ISNUMBER(G121)),NOT(ISNUMBER(H121))),"Missing mark",IF(OR(G121&lt;=0,H121&lt;0,H121&gt;G121),"Invalid mark",IF(AND(L121="Yes",COUNTIFS($B$5:$B$304,B121,$D$5:$D$304,D121,$F$5:$F$304,F121,$L$5:$L$304,"Yes")&gt;1),"Duplicate selected family","Valid"))))))</x:f>
      </x:c>
      <x:c r="R121" s="9" t="str">
        <x:f>IF(Q121="","",IF(Q121&lt;&gt;"Valid","Fix record",IF('Rules'!$B$30&lt;&gt;"Rules valid","Review rules",IF(L121&lt;&gt;"Yes","Not selected",IF(OR(J121&lt;&gt;"Yes",K121&lt;&gt;"Yes"),"Incomplete / unverified",IF(OR(C121&gt;'Rules'!$B$5,C121&lt;=0),"Invalid / future date",IF(D121="IA",IF(AND(I121="IA authentic",G121='Rules'!$B$14),"Yes","Not eligible IA"),IF(OR(D121="P1",D121="P2"),IF(AND(OR(I121="Independent timed",I121="Independent timed accommodated"),G121=IF(D121="P1",'Rules'!$B$12,'Rules'!$B$13),C121&gt;='Rules'!$B$5-'Rules'!$B$6),"Yes","Not eligible paper"),"Practice / partial"))))))))</x:f>
      </x:c>
    </x:row>
    <x:row r="122" ht="45" customHeight="1">
      <x:c r="A122" s="11" t="str"/>
      <x:c r="B122" s="11" t="str"/>
      <x:c r="C122" s="12" t="str"/>
      <x:c r="D122" s="11" t="str"/>
      <x:c r="E122" s="11" t="str"/>
      <x:c r="F122" s="11" t="str"/>
      <x:c r="G122" s="11" t="str"/>
      <x:c r="H122" s="11" t="str"/>
      <x:c r="I122" s="11" t="str"/>
      <x:c r="J122" s="11" t="str"/>
      <x:c r="K122" s="11" t="str"/>
      <x:c r="L122" s="11" t="str"/>
      <x:c r="M122" s="11" t="str"/>
      <x:c r="N122" s="11" t="str"/>
      <x:c r="O122" s="11" t="str"/>
      <x:c r="P122" s="16" t="str">
        <x:f>IF(AND(ISNUMBER(G122),G122&gt;0,ISNUMBER(H122),H122&gt;=0,H122&lt;=G122),H122/G122,"")</x:f>
      </x:c>
      <x:c r="Q122" s="10" t="str">
        <x:f>IF(AND(A122="",B122="",C122="",D122="",E122="",F122="",G122="",H122="",I122="",J122="",K122="",L122="",M122="",N122="",O122=""),"",IF(OR(A122="",B122="",E122="",F122="",M122="",NOT(ISNUMBER(C122))),"Missing identity/date/source",IF(COUNTIF($A$5:$A$304,A122)&gt;1,"Duplicate evidence ID",IF(OR(NOT(ISNUMBER(G122)),NOT(ISNUMBER(H122))),"Missing mark",IF(OR(G122&lt;=0,H122&lt;0,H122&gt;G122),"Invalid mark",IF(AND(L122="Yes",COUNTIFS($B$5:$B$304,B122,$D$5:$D$304,D122,$F$5:$F$304,F122,$L$5:$L$304,"Yes")&gt;1),"Duplicate selected family","Valid"))))))</x:f>
      </x:c>
      <x:c r="R122" s="10" t="str">
        <x:f>IF(Q122="","",IF(Q122&lt;&gt;"Valid","Fix record",IF('Rules'!$B$30&lt;&gt;"Rules valid","Review rules",IF(L122&lt;&gt;"Yes","Not selected",IF(OR(J122&lt;&gt;"Yes",K122&lt;&gt;"Yes"),"Incomplete / unverified",IF(OR(C122&gt;'Rules'!$B$5,C122&lt;=0),"Invalid / future date",IF(D122="IA",IF(AND(I122="IA authentic",G122='Rules'!$B$14),"Yes","Not eligible IA"),IF(OR(D122="P1",D122="P2"),IF(AND(OR(I122="Independent timed",I122="Independent timed accommodated"),G122=IF(D122="P1",'Rules'!$B$12,'Rules'!$B$13),C122&gt;='Rules'!$B$5-'Rules'!$B$6),"Yes","Not eligible paper"),"Practice / partial"))))))))</x:f>
      </x:c>
    </x:row>
    <x:row r="123" ht="45" customHeight="1">
      <x:c r="A123" s="11" t="str"/>
      <x:c r="B123" s="11" t="str"/>
      <x:c r="C123" s="12" t="str"/>
      <x:c r="D123" s="11" t="str"/>
      <x:c r="E123" s="11" t="str"/>
      <x:c r="F123" s="11" t="str"/>
      <x:c r="G123" s="11" t="str"/>
      <x:c r="H123" s="11" t="str"/>
      <x:c r="I123" s="11" t="str"/>
      <x:c r="J123" s="11" t="str"/>
      <x:c r="K123" s="11" t="str"/>
      <x:c r="L123" s="11" t="str"/>
      <x:c r="M123" s="11" t="str"/>
      <x:c r="N123" s="11" t="str"/>
      <x:c r="O123" s="11" t="str"/>
      <x:c r="P123" s="15" t="str">
        <x:f>IF(AND(ISNUMBER(G123),G123&gt;0,ISNUMBER(H123),H123&gt;=0,H123&lt;=G123),H123/G123,"")</x:f>
      </x:c>
      <x:c r="Q123" s="9" t="str">
        <x:f>IF(AND(A123="",B123="",C123="",D123="",E123="",F123="",G123="",H123="",I123="",J123="",K123="",L123="",M123="",N123="",O123=""),"",IF(OR(A123="",B123="",E123="",F123="",M123="",NOT(ISNUMBER(C123))),"Missing identity/date/source",IF(COUNTIF($A$5:$A$304,A123)&gt;1,"Duplicate evidence ID",IF(OR(NOT(ISNUMBER(G123)),NOT(ISNUMBER(H123))),"Missing mark",IF(OR(G123&lt;=0,H123&lt;0,H123&gt;G123),"Invalid mark",IF(AND(L123="Yes",COUNTIFS($B$5:$B$304,B123,$D$5:$D$304,D123,$F$5:$F$304,F123,$L$5:$L$304,"Yes")&gt;1),"Duplicate selected family","Valid"))))))</x:f>
      </x:c>
      <x:c r="R123" s="9" t="str">
        <x:f>IF(Q123="","",IF(Q123&lt;&gt;"Valid","Fix record",IF('Rules'!$B$30&lt;&gt;"Rules valid","Review rules",IF(L123&lt;&gt;"Yes","Not selected",IF(OR(J123&lt;&gt;"Yes",K123&lt;&gt;"Yes"),"Incomplete / unverified",IF(OR(C123&gt;'Rules'!$B$5,C123&lt;=0),"Invalid / future date",IF(D123="IA",IF(AND(I123="IA authentic",G123='Rules'!$B$14),"Yes","Not eligible IA"),IF(OR(D123="P1",D123="P2"),IF(AND(OR(I123="Independent timed",I123="Independent timed accommodated"),G123=IF(D123="P1",'Rules'!$B$12,'Rules'!$B$13),C123&gt;='Rules'!$B$5-'Rules'!$B$6),"Yes","Not eligible paper"),"Practice / partial"))))))))</x:f>
      </x:c>
    </x:row>
    <x:row r="124" ht="45" customHeight="1">
      <x:c r="A124" s="11" t="str"/>
      <x:c r="B124" s="11" t="str"/>
      <x:c r="C124" s="12" t="str"/>
      <x:c r="D124" s="11" t="str"/>
      <x:c r="E124" s="11" t="str"/>
      <x:c r="F124" s="11" t="str"/>
      <x:c r="G124" s="11" t="str"/>
      <x:c r="H124" s="11" t="str"/>
      <x:c r="I124" s="11" t="str"/>
      <x:c r="J124" s="11" t="str"/>
      <x:c r="K124" s="11" t="str"/>
      <x:c r="L124" s="11" t="str"/>
      <x:c r="M124" s="11" t="str"/>
      <x:c r="N124" s="11" t="str"/>
      <x:c r="O124" s="11" t="str"/>
      <x:c r="P124" s="16" t="str">
        <x:f>IF(AND(ISNUMBER(G124),G124&gt;0,ISNUMBER(H124),H124&gt;=0,H124&lt;=G124),H124/G124,"")</x:f>
      </x:c>
      <x:c r="Q124" s="10" t="str">
        <x:f>IF(AND(A124="",B124="",C124="",D124="",E124="",F124="",G124="",H124="",I124="",J124="",K124="",L124="",M124="",N124="",O124=""),"",IF(OR(A124="",B124="",E124="",F124="",M124="",NOT(ISNUMBER(C124))),"Missing identity/date/source",IF(COUNTIF($A$5:$A$304,A124)&gt;1,"Duplicate evidence ID",IF(OR(NOT(ISNUMBER(G124)),NOT(ISNUMBER(H124))),"Missing mark",IF(OR(G124&lt;=0,H124&lt;0,H124&gt;G124),"Invalid mark",IF(AND(L124="Yes",COUNTIFS($B$5:$B$304,B124,$D$5:$D$304,D124,$F$5:$F$304,F124,$L$5:$L$304,"Yes")&gt;1),"Duplicate selected family","Valid"))))))</x:f>
      </x:c>
      <x:c r="R124" s="10" t="str">
        <x:f>IF(Q124="","",IF(Q124&lt;&gt;"Valid","Fix record",IF('Rules'!$B$30&lt;&gt;"Rules valid","Review rules",IF(L124&lt;&gt;"Yes","Not selected",IF(OR(J124&lt;&gt;"Yes",K124&lt;&gt;"Yes"),"Incomplete / unverified",IF(OR(C124&gt;'Rules'!$B$5,C124&lt;=0),"Invalid / future date",IF(D124="IA",IF(AND(I124="IA authentic",G124='Rules'!$B$14),"Yes","Not eligible IA"),IF(OR(D124="P1",D124="P2"),IF(AND(OR(I124="Independent timed",I124="Independent timed accommodated"),G124=IF(D124="P1",'Rules'!$B$12,'Rules'!$B$13),C124&gt;='Rules'!$B$5-'Rules'!$B$6),"Yes","Not eligible paper"),"Practice / partial"))))))))</x:f>
      </x:c>
    </x:row>
    <x:row r="125" ht="45" customHeight="1">
      <x:c r="A125" s="11" t="str"/>
      <x:c r="B125" s="11" t="str"/>
      <x:c r="C125" s="12" t="str"/>
      <x:c r="D125" s="11" t="str"/>
      <x:c r="E125" s="11" t="str"/>
      <x:c r="F125" s="11" t="str"/>
      <x:c r="G125" s="11" t="str"/>
      <x:c r="H125" s="11" t="str"/>
      <x:c r="I125" s="11" t="str"/>
      <x:c r="J125" s="11" t="str"/>
      <x:c r="K125" s="11" t="str"/>
      <x:c r="L125" s="11" t="str"/>
      <x:c r="M125" s="11" t="str"/>
      <x:c r="N125" s="11" t="str"/>
      <x:c r="O125" s="11" t="str"/>
      <x:c r="P125" s="15" t="str">
        <x:f>IF(AND(ISNUMBER(G125),G125&gt;0,ISNUMBER(H125),H125&gt;=0,H125&lt;=G125),H125/G125,"")</x:f>
      </x:c>
      <x:c r="Q125" s="9" t="str">
        <x:f>IF(AND(A125="",B125="",C125="",D125="",E125="",F125="",G125="",H125="",I125="",J125="",K125="",L125="",M125="",N125="",O125=""),"",IF(OR(A125="",B125="",E125="",F125="",M125="",NOT(ISNUMBER(C125))),"Missing identity/date/source",IF(COUNTIF($A$5:$A$304,A125)&gt;1,"Duplicate evidence ID",IF(OR(NOT(ISNUMBER(G125)),NOT(ISNUMBER(H125))),"Missing mark",IF(OR(G125&lt;=0,H125&lt;0,H125&gt;G125),"Invalid mark",IF(AND(L125="Yes",COUNTIFS($B$5:$B$304,B125,$D$5:$D$304,D125,$F$5:$F$304,F125,$L$5:$L$304,"Yes")&gt;1),"Duplicate selected family","Valid"))))))</x:f>
      </x:c>
      <x:c r="R125" s="9" t="str">
        <x:f>IF(Q125="","",IF(Q125&lt;&gt;"Valid","Fix record",IF('Rules'!$B$30&lt;&gt;"Rules valid","Review rules",IF(L125&lt;&gt;"Yes","Not selected",IF(OR(J125&lt;&gt;"Yes",K125&lt;&gt;"Yes"),"Incomplete / unverified",IF(OR(C125&gt;'Rules'!$B$5,C125&lt;=0),"Invalid / future date",IF(D125="IA",IF(AND(I125="IA authentic",G125='Rules'!$B$14),"Yes","Not eligible IA"),IF(OR(D125="P1",D125="P2"),IF(AND(OR(I125="Independent timed",I125="Independent timed accommodated"),G125=IF(D125="P1",'Rules'!$B$12,'Rules'!$B$13),C125&gt;='Rules'!$B$5-'Rules'!$B$6),"Yes","Not eligible paper"),"Practice / partial"))))))))</x:f>
      </x:c>
    </x:row>
    <x:row r="126" ht="45" customHeight="1">
      <x:c r="A126" s="11" t="str"/>
      <x:c r="B126" s="11" t="str"/>
      <x:c r="C126" s="12" t="str"/>
      <x:c r="D126" s="11" t="str"/>
      <x:c r="E126" s="11" t="str"/>
      <x:c r="F126" s="11" t="str"/>
      <x:c r="G126" s="11" t="str"/>
      <x:c r="H126" s="11" t="str"/>
      <x:c r="I126" s="11" t="str"/>
      <x:c r="J126" s="11" t="str"/>
      <x:c r="K126" s="11" t="str"/>
      <x:c r="L126" s="11" t="str"/>
      <x:c r="M126" s="11" t="str"/>
      <x:c r="N126" s="11" t="str"/>
      <x:c r="O126" s="11" t="str"/>
      <x:c r="P126" s="16" t="str">
        <x:f>IF(AND(ISNUMBER(G126),G126&gt;0,ISNUMBER(H126),H126&gt;=0,H126&lt;=G126),H126/G126,"")</x:f>
      </x:c>
      <x:c r="Q126" s="10" t="str">
        <x:f>IF(AND(A126="",B126="",C126="",D126="",E126="",F126="",G126="",H126="",I126="",J126="",K126="",L126="",M126="",N126="",O126=""),"",IF(OR(A126="",B126="",E126="",F126="",M126="",NOT(ISNUMBER(C126))),"Missing identity/date/source",IF(COUNTIF($A$5:$A$304,A126)&gt;1,"Duplicate evidence ID",IF(OR(NOT(ISNUMBER(G126)),NOT(ISNUMBER(H126))),"Missing mark",IF(OR(G126&lt;=0,H126&lt;0,H126&gt;G126),"Invalid mark",IF(AND(L126="Yes",COUNTIFS($B$5:$B$304,B126,$D$5:$D$304,D126,$F$5:$F$304,F126,$L$5:$L$304,"Yes")&gt;1),"Duplicate selected family","Valid"))))))</x:f>
      </x:c>
      <x:c r="R126" s="10" t="str">
        <x:f>IF(Q126="","",IF(Q126&lt;&gt;"Valid","Fix record",IF('Rules'!$B$30&lt;&gt;"Rules valid","Review rules",IF(L126&lt;&gt;"Yes","Not selected",IF(OR(J126&lt;&gt;"Yes",K126&lt;&gt;"Yes"),"Incomplete / unverified",IF(OR(C126&gt;'Rules'!$B$5,C126&lt;=0),"Invalid / future date",IF(D126="IA",IF(AND(I126="IA authentic",G126='Rules'!$B$14),"Yes","Not eligible IA"),IF(OR(D126="P1",D126="P2"),IF(AND(OR(I126="Independent timed",I126="Independent timed accommodated"),G126=IF(D126="P1",'Rules'!$B$12,'Rules'!$B$13),C126&gt;='Rules'!$B$5-'Rules'!$B$6),"Yes","Not eligible paper"),"Practice / partial"))))))))</x:f>
      </x:c>
    </x:row>
    <x:row r="127" ht="45" customHeight="1">
      <x:c r="A127" s="11" t="str"/>
      <x:c r="B127" s="11" t="str"/>
      <x:c r="C127" s="12" t="str"/>
      <x:c r="D127" s="11" t="str"/>
      <x:c r="E127" s="11" t="str"/>
      <x:c r="F127" s="11" t="str"/>
      <x:c r="G127" s="11" t="str"/>
      <x:c r="H127" s="11" t="str"/>
      <x:c r="I127" s="11" t="str"/>
      <x:c r="J127" s="11" t="str"/>
      <x:c r="K127" s="11" t="str"/>
      <x:c r="L127" s="11" t="str"/>
      <x:c r="M127" s="11" t="str"/>
      <x:c r="N127" s="11" t="str"/>
      <x:c r="O127" s="11" t="str"/>
      <x:c r="P127" s="15" t="str">
        <x:f>IF(AND(ISNUMBER(G127),G127&gt;0,ISNUMBER(H127),H127&gt;=0,H127&lt;=G127),H127/G127,"")</x:f>
      </x:c>
      <x:c r="Q127" s="9" t="str">
        <x:f>IF(AND(A127="",B127="",C127="",D127="",E127="",F127="",G127="",H127="",I127="",J127="",K127="",L127="",M127="",N127="",O127=""),"",IF(OR(A127="",B127="",E127="",F127="",M127="",NOT(ISNUMBER(C127))),"Missing identity/date/source",IF(COUNTIF($A$5:$A$304,A127)&gt;1,"Duplicate evidence ID",IF(OR(NOT(ISNUMBER(G127)),NOT(ISNUMBER(H127))),"Missing mark",IF(OR(G127&lt;=0,H127&lt;0,H127&gt;G127),"Invalid mark",IF(AND(L127="Yes",COUNTIFS($B$5:$B$304,B127,$D$5:$D$304,D127,$F$5:$F$304,F127,$L$5:$L$304,"Yes")&gt;1),"Duplicate selected family","Valid"))))))</x:f>
      </x:c>
      <x:c r="R127" s="9" t="str">
        <x:f>IF(Q127="","",IF(Q127&lt;&gt;"Valid","Fix record",IF('Rules'!$B$30&lt;&gt;"Rules valid","Review rules",IF(L127&lt;&gt;"Yes","Not selected",IF(OR(J127&lt;&gt;"Yes",K127&lt;&gt;"Yes"),"Incomplete / unverified",IF(OR(C127&gt;'Rules'!$B$5,C127&lt;=0),"Invalid / future date",IF(D127="IA",IF(AND(I127="IA authentic",G127='Rules'!$B$14),"Yes","Not eligible IA"),IF(OR(D127="P1",D127="P2"),IF(AND(OR(I127="Independent timed",I127="Independent timed accommodated"),G127=IF(D127="P1",'Rules'!$B$12,'Rules'!$B$13),C127&gt;='Rules'!$B$5-'Rules'!$B$6),"Yes","Not eligible paper"),"Practice / partial"))))))))</x:f>
      </x:c>
    </x:row>
    <x:row r="128" ht="45" customHeight="1">
      <x:c r="A128" s="11" t="str"/>
      <x:c r="B128" s="11" t="str"/>
      <x:c r="C128" s="12" t="str"/>
      <x:c r="D128" s="11" t="str"/>
      <x:c r="E128" s="11" t="str"/>
      <x:c r="F128" s="11" t="str"/>
      <x:c r="G128" s="11" t="str"/>
      <x:c r="H128" s="11" t="str"/>
      <x:c r="I128" s="11" t="str"/>
      <x:c r="J128" s="11" t="str"/>
      <x:c r="K128" s="11" t="str"/>
      <x:c r="L128" s="11" t="str"/>
      <x:c r="M128" s="11" t="str"/>
      <x:c r="N128" s="11" t="str"/>
      <x:c r="O128" s="11" t="str"/>
      <x:c r="P128" s="16" t="str">
        <x:f>IF(AND(ISNUMBER(G128),G128&gt;0,ISNUMBER(H128),H128&gt;=0,H128&lt;=G128),H128/G128,"")</x:f>
      </x:c>
      <x:c r="Q128" s="10" t="str">
        <x:f>IF(AND(A128="",B128="",C128="",D128="",E128="",F128="",G128="",H128="",I128="",J128="",K128="",L128="",M128="",N128="",O128=""),"",IF(OR(A128="",B128="",E128="",F128="",M128="",NOT(ISNUMBER(C128))),"Missing identity/date/source",IF(COUNTIF($A$5:$A$304,A128)&gt;1,"Duplicate evidence ID",IF(OR(NOT(ISNUMBER(G128)),NOT(ISNUMBER(H128))),"Missing mark",IF(OR(G128&lt;=0,H128&lt;0,H128&gt;G128),"Invalid mark",IF(AND(L128="Yes",COUNTIFS($B$5:$B$304,B128,$D$5:$D$304,D128,$F$5:$F$304,F128,$L$5:$L$304,"Yes")&gt;1),"Duplicate selected family","Valid"))))))</x:f>
      </x:c>
      <x:c r="R128" s="10" t="str">
        <x:f>IF(Q128="","",IF(Q128&lt;&gt;"Valid","Fix record",IF('Rules'!$B$30&lt;&gt;"Rules valid","Review rules",IF(L128&lt;&gt;"Yes","Not selected",IF(OR(J128&lt;&gt;"Yes",K128&lt;&gt;"Yes"),"Incomplete / unverified",IF(OR(C128&gt;'Rules'!$B$5,C128&lt;=0),"Invalid / future date",IF(D128="IA",IF(AND(I128="IA authentic",G128='Rules'!$B$14),"Yes","Not eligible IA"),IF(OR(D128="P1",D128="P2"),IF(AND(OR(I128="Independent timed",I128="Independent timed accommodated"),G128=IF(D128="P1",'Rules'!$B$12,'Rules'!$B$13),C128&gt;='Rules'!$B$5-'Rules'!$B$6),"Yes","Not eligible paper"),"Practice / partial"))))))))</x:f>
      </x:c>
    </x:row>
    <x:row r="129" ht="45" customHeight="1">
      <x:c r="A129" s="11" t="str"/>
      <x:c r="B129" s="11" t="str"/>
      <x:c r="C129" s="12" t="str"/>
      <x:c r="D129" s="11" t="str"/>
      <x:c r="E129" s="11" t="str"/>
      <x:c r="F129" s="11" t="str"/>
      <x:c r="G129" s="11" t="str"/>
      <x:c r="H129" s="11" t="str"/>
      <x:c r="I129" s="11" t="str"/>
      <x:c r="J129" s="11" t="str"/>
      <x:c r="K129" s="11" t="str"/>
      <x:c r="L129" s="11" t="str"/>
      <x:c r="M129" s="11" t="str"/>
      <x:c r="N129" s="11" t="str"/>
      <x:c r="O129" s="11" t="str"/>
      <x:c r="P129" s="15" t="str">
        <x:f>IF(AND(ISNUMBER(G129),G129&gt;0,ISNUMBER(H129),H129&gt;=0,H129&lt;=G129),H129/G129,"")</x:f>
      </x:c>
      <x:c r="Q129" s="9" t="str">
        <x:f>IF(AND(A129="",B129="",C129="",D129="",E129="",F129="",G129="",H129="",I129="",J129="",K129="",L129="",M129="",N129="",O129=""),"",IF(OR(A129="",B129="",E129="",F129="",M129="",NOT(ISNUMBER(C129))),"Missing identity/date/source",IF(COUNTIF($A$5:$A$304,A129)&gt;1,"Duplicate evidence ID",IF(OR(NOT(ISNUMBER(G129)),NOT(ISNUMBER(H129))),"Missing mark",IF(OR(G129&lt;=0,H129&lt;0,H129&gt;G129),"Invalid mark",IF(AND(L129="Yes",COUNTIFS($B$5:$B$304,B129,$D$5:$D$304,D129,$F$5:$F$304,F129,$L$5:$L$304,"Yes")&gt;1),"Duplicate selected family","Valid"))))))</x:f>
      </x:c>
      <x:c r="R129" s="9" t="str">
        <x:f>IF(Q129="","",IF(Q129&lt;&gt;"Valid","Fix record",IF('Rules'!$B$30&lt;&gt;"Rules valid","Review rules",IF(L129&lt;&gt;"Yes","Not selected",IF(OR(J129&lt;&gt;"Yes",K129&lt;&gt;"Yes"),"Incomplete / unverified",IF(OR(C129&gt;'Rules'!$B$5,C129&lt;=0),"Invalid / future date",IF(D129="IA",IF(AND(I129="IA authentic",G129='Rules'!$B$14),"Yes","Not eligible IA"),IF(OR(D129="P1",D129="P2"),IF(AND(OR(I129="Independent timed",I129="Independent timed accommodated"),G129=IF(D129="P1",'Rules'!$B$12,'Rules'!$B$13),C129&gt;='Rules'!$B$5-'Rules'!$B$6),"Yes","Not eligible paper"),"Practice / partial"))))))))</x:f>
      </x:c>
    </x:row>
    <x:row r="130" ht="45" customHeight="1">
      <x:c r="A130" s="11" t="str"/>
      <x:c r="B130" s="11" t="str"/>
      <x:c r="C130" s="12" t="str"/>
      <x:c r="D130" s="11" t="str"/>
      <x:c r="E130" s="11" t="str"/>
      <x:c r="F130" s="11" t="str"/>
      <x:c r="G130" s="11" t="str"/>
      <x:c r="H130" s="11" t="str"/>
      <x:c r="I130" s="11" t="str"/>
      <x:c r="J130" s="11" t="str"/>
      <x:c r="K130" s="11" t="str"/>
      <x:c r="L130" s="11" t="str"/>
      <x:c r="M130" s="11" t="str"/>
      <x:c r="N130" s="11" t="str"/>
      <x:c r="O130" s="11" t="str"/>
      <x:c r="P130" s="16" t="str">
        <x:f>IF(AND(ISNUMBER(G130),G130&gt;0,ISNUMBER(H130),H130&gt;=0,H130&lt;=G130),H130/G130,"")</x:f>
      </x:c>
      <x:c r="Q130" s="10" t="str">
        <x:f>IF(AND(A130="",B130="",C130="",D130="",E130="",F130="",G130="",H130="",I130="",J130="",K130="",L130="",M130="",N130="",O130=""),"",IF(OR(A130="",B130="",E130="",F130="",M130="",NOT(ISNUMBER(C130))),"Missing identity/date/source",IF(COUNTIF($A$5:$A$304,A130)&gt;1,"Duplicate evidence ID",IF(OR(NOT(ISNUMBER(G130)),NOT(ISNUMBER(H130))),"Missing mark",IF(OR(G130&lt;=0,H130&lt;0,H130&gt;G130),"Invalid mark",IF(AND(L130="Yes",COUNTIFS($B$5:$B$304,B130,$D$5:$D$304,D130,$F$5:$F$304,F130,$L$5:$L$304,"Yes")&gt;1),"Duplicate selected family","Valid"))))))</x:f>
      </x:c>
      <x:c r="R130" s="10" t="str">
        <x:f>IF(Q130="","",IF(Q130&lt;&gt;"Valid","Fix record",IF('Rules'!$B$30&lt;&gt;"Rules valid","Review rules",IF(L130&lt;&gt;"Yes","Not selected",IF(OR(J130&lt;&gt;"Yes",K130&lt;&gt;"Yes"),"Incomplete / unverified",IF(OR(C130&gt;'Rules'!$B$5,C130&lt;=0),"Invalid / future date",IF(D130="IA",IF(AND(I130="IA authentic",G130='Rules'!$B$14),"Yes","Not eligible IA"),IF(OR(D130="P1",D130="P2"),IF(AND(OR(I130="Independent timed",I130="Independent timed accommodated"),G130=IF(D130="P1",'Rules'!$B$12,'Rules'!$B$13),C130&gt;='Rules'!$B$5-'Rules'!$B$6),"Yes","Not eligible paper"),"Practice / partial"))))))))</x:f>
      </x:c>
    </x:row>
    <x:row r="131" ht="45" customHeight="1">
      <x:c r="A131" s="11" t="str"/>
      <x:c r="B131" s="11" t="str"/>
      <x:c r="C131" s="12" t="str"/>
      <x:c r="D131" s="11" t="str"/>
      <x:c r="E131" s="11" t="str"/>
      <x:c r="F131" s="11" t="str"/>
      <x:c r="G131" s="11" t="str"/>
      <x:c r="H131" s="11" t="str"/>
      <x:c r="I131" s="11" t="str"/>
      <x:c r="J131" s="11" t="str"/>
      <x:c r="K131" s="11" t="str"/>
      <x:c r="L131" s="11" t="str"/>
      <x:c r="M131" s="11" t="str"/>
      <x:c r="N131" s="11" t="str"/>
      <x:c r="O131" s="11" t="str"/>
      <x:c r="P131" s="15" t="str">
        <x:f>IF(AND(ISNUMBER(G131),G131&gt;0,ISNUMBER(H131),H131&gt;=0,H131&lt;=G131),H131/G131,"")</x:f>
      </x:c>
      <x:c r="Q131" s="9" t="str">
        <x:f>IF(AND(A131="",B131="",C131="",D131="",E131="",F131="",G131="",H131="",I131="",J131="",K131="",L131="",M131="",N131="",O131=""),"",IF(OR(A131="",B131="",E131="",F131="",M131="",NOT(ISNUMBER(C131))),"Missing identity/date/source",IF(COUNTIF($A$5:$A$304,A131)&gt;1,"Duplicate evidence ID",IF(OR(NOT(ISNUMBER(G131)),NOT(ISNUMBER(H131))),"Missing mark",IF(OR(G131&lt;=0,H131&lt;0,H131&gt;G131),"Invalid mark",IF(AND(L131="Yes",COUNTIFS($B$5:$B$304,B131,$D$5:$D$304,D131,$F$5:$F$304,F131,$L$5:$L$304,"Yes")&gt;1),"Duplicate selected family","Valid"))))))</x:f>
      </x:c>
      <x:c r="R131" s="9" t="str">
        <x:f>IF(Q131="","",IF(Q131&lt;&gt;"Valid","Fix record",IF('Rules'!$B$30&lt;&gt;"Rules valid","Review rules",IF(L131&lt;&gt;"Yes","Not selected",IF(OR(J131&lt;&gt;"Yes",K131&lt;&gt;"Yes"),"Incomplete / unverified",IF(OR(C131&gt;'Rules'!$B$5,C131&lt;=0),"Invalid / future date",IF(D131="IA",IF(AND(I131="IA authentic",G131='Rules'!$B$14),"Yes","Not eligible IA"),IF(OR(D131="P1",D131="P2"),IF(AND(OR(I131="Independent timed",I131="Independent timed accommodated"),G131=IF(D131="P1",'Rules'!$B$12,'Rules'!$B$13),C131&gt;='Rules'!$B$5-'Rules'!$B$6),"Yes","Not eligible paper"),"Practice / partial"))))))))</x:f>
      </x:c>
    </x:row>
    <x:row r="132" ht="45" customHeight="1">
      <x:c r="A132" s="11" t="str"/>
      <x:c r="B132" s="11" t="str"/>
      <x:c r="C132" s="12" t="str"/>
      <x:c r="D132" s="11" t="str"/>
      <x:c r="E132" s="11" t="str"/>
      <x:c r="F132" s="11" t="str"/>
      <x:c r="G132" s="11" t="str"/>
      <x:c r="H132" s="11" t="str"/>
      <x:c r="I132" s="11" t="str"/>
      <x:c r="J132" s="11" t="str"/>
      <x:c r="K132" s="11" t="str"/>
      <x:c r="L132" s="11" t="str"/>
      <x:c r="M132" s="11" t="str"/>
      <x:c r="N132" s="11" t="str"/>
      <x:c r="O132" s="11" t="str"/>
      <x:c r="P132" s="16" t="str">
        <x:f>IF(AND(ISNUMBER(G132),G132&gt;0,ISNUMBER(H132),H132&gt;=0,H132&lt;=G132),H132/G132,"")</x:f>
      </x:c>
      <x:c r="Q132" s="10" t="str">
        <x:f>IF(AND(A132="",B132="",C132="",D132="",E132="",F132="",G132="",H132="",I132="",J132="",K132="",L132="",M132="",N132="",O132=""),"",IF(OR(A132="",B132="",E132="",F132="",M132="",NOT(ISNUMBER(C132))),"Missing identity/date/source",IF(COUNTIF($A$5:$A$304,A132)&gt;1,"Duplicate evidence ID",IF(OR(NOT(ISNUMBER(G132)),NOT(ISNUMBER(H132))),"Missing mark",IF(OR(G132&lt;=0,H132&lt;0,H132&gt;G132),"Invalid mark",IF(AND(L132="Yes",COUNTIFS($B$5:$B$304,B132,$D$5:$D$304,D132,$F$5:$F$304,F132,$L$5:$L$304,"Yes")&gt;1),"Duplicate selected family","Valid"))))))</x:f>
      </x:c>
      <x:c r="R132" s="10" t="str">
        <x:f>IF(Q132="","",IF(Q132&lt;&gt;"Valid","Fix record",IF('Rules'!$B$30&lt;&gt;"Rules valid","Review rules",IF(L132&lt;&gt;"Yes","Not selected",IF(OR(J132&lt;&gt;"Yes",K132&lt;&gt;"Yes"),"Incomplete / unverified",IF(OR(C132&gt;'Rules'!$B$5,C132&lt;=0),"Invalid / future date",IF(D132="IA",IF(AND(I132="IA authentic",G132='Rules'!$B$14),"Yes","Not eligible IA"),IF(OR(D132="P1",D132="P2"),IF(AND(OR(I132="Independent timed",I132="Independent timed accommodated"),G132=IF(D132="P1",'Rules'!$B$12,'Rules'!$B$13),C132&gt;='Rules'!$B$5-'Rules'!$B$6),"Yes","Not eligible paper"),"Practice / partial"))))))))</x:f>
      </x:c>
    </x:row>
    <x:row r="133" ht="45" customHeight="1">
      <x:c r="A133" s="11" t="str"/>
      <x:c r="B133" s="11" t="str"/>
      <x:c r="C133" s="12" t="str"/>
      <x:c r="D133" s="11" t="str"/>
      <x:c r="E133" s="11" t="str"/>
      <x:c r="F133" s="11" t="str"/>
      <x:c r="G133" s="11" t="str"/>
      <x:c r="H133" s="11" t="str"/>
      <x:c r="I133" s="11" t="str"/>
      <x:c r="J133" s="11" t="str"/>
      <x:c r="K133" s="11" t="str"/>
      <x:c r="L133" s="11" t="str"/>
      <x:c r="M133" s="11" t="str"/>
      <x:c r="N133" s="11" t="str"/>
      <x:c r="O133" s="11" t="str"/>
      <x:c r="P133" s="15" t="str">
        <x:f>IF(AND(ISNUMBER(G133),G133&gt;0,ISNUMBER(H133),H133&gt;=0,H133&lt;=G133),H133/G133,"")</x:f>
      </x:c>
      <x:c r="Q133" s="9" t="str">
        <x:f>IF(AND(A133="",B133="",C133="",D133="",E133="",F133="",G133="",H133="",I133="",J133="",K133="",L133="",M133="",N133="",O133=""),"",IF(OR(A133="",B133="",E133="",F133="",M133="",NOT(ISNUMBER(C133))),"Missing identity/date/source",IF(COUNTIF($A$5:$A$304,A133)&gt;1,"Duplicate evidence ID",IF(OR(NOT(ISNUMBER(G133)),NOT(ISNUMBER(H133))),"Missing mark",IF(OR(G133&lt;=0,H133&lt;0,H133&gt;G133),"Invalid mark",IF(AND(L133="Yes",COUNTIFS($B$5:$B$304,B133,$D$5:$D$304,D133,$F$5:$F$304,F133,$L$5:$L$304,"Yes")&gt;1),"Duplicate selected family","Valid"))))))</x:f>
      </x:c>
      <x:c r="R133" s="9" t="str">
        <x:f>IF(Q133="","",IF(Q133&lt;&gt;"Valid","Fix record",IF('Rules'!$B$30&lt;&gt;"Rules valid","Review rules",IF(L133&lt;&gt;"Yes","Not selected",IF(OR(J133&lt;&gt;"Yes",K133&lt;&gt;"Yes"),"Incomplete / unverified",IF(OR(C133&gt;'Rules'!$B$5,C133&lt;=0),"Invalid / future date",IF(D133="IA",IF(AND(I133="IA authentic",G133='Rules'!$B$14),"Yes","Not eligible IA"),IF(OR(D133="P1",D133="P2"),IF(AND(OR(I133="Independent timed",I133="Independent timed accommodated"),G133=IF(D133="P1",'Rules'!$B$12,'Rules'!$B$13),C133&gt;='Rules'!$B$5-'Rules'!$B$6),"Yes","Not eligible paper"),"Practice / partial"))))))))</x:f>
      </x:c>
    </x:row>
    <x:row r="134" ht="45" customHeight="1">
      <x:c r="A134" s="11" t="str"/>
      <x:c r="B134" s="11" t="str"/>
      <x:c r="C134" s="12" t="str"/>
      <x:c r="D134" s="11" t="str"/>
      <x:c r="E134" s="11" t="str"/>
      <x:c r="F134" s="11" t="str"/>
      <x:c r="G134" s="11" t="str"/>
      <x:c r="H134" s="11" t="str"/>
      <x:c r="I134" s="11" t="str"/>
      <x:c r="J134" s="11" t="str"/>
      <x:c r="K134" s="11" t="str"/>
      <x:c r="L134" s="11" t="str"/>
      <x:c r="M134" s="11" t="str"/>
      <x:c r="N134" s="11" t="str"/>
      <x:c r="O134" s="11" t="str"/>
      <x:c r="P134" s="16" t="str">
        <x:f>IF(AND(ISNUMBER(G134),G134&gt;0,ISNUMBER(H134),H134&gt;=0,H134&lt;=G134),H134/G134,"")</x:f>
      </x:c>
      <x:c r="Q134" s="10" t="str">
        <x:f>IF(AND(A134="",B134="",C134="",D134="",E134="",F134="",G134="",H134="",I134="",J134="",K134="",L134="",M134="",N134="",O134=""),"",IF(OR(A134="",B134="",E134="",F134="",M134="",NOT(ISNUMBER(C134))),"Missing identity/date/source",IF(COUNTIF($A$5:$A$304,A134)&gt;1,"Duplicate evidence ID",IF(OR(NOT(ISNUMBER(G134)),NOT(ISNUMBER(H134))),"Missing mark",IF(OR(G134&lt;=0,H134&lt;0,H134&gt;G134),"Invalid mark",IF(AND(L134="Yes",COUNTIFS($B$5:$B$304,B134,$D$5:$D$304,D134,$F$5:$F$304,F134,$L$5:$L$304,"Yes")&gt;1),"Duplicate selected family","Valid"))))))</x:f>
      </x:c>
      <x:c r="R134" s="10" t="str">
        <x:f>IF(Q134="","",IF(Q134&lt;&gt;"Valid","Fix record",IF('Rules'!$B$30&lt;&gt;"Rules valid","Review rules",IF(L134&lt;&gt;"Yes","Not selected",IF(OR(J134&lt;&gt;"Yes",K134&lt;&gt;"Yes"),"Incomplete / unverified",IF(OR(C134&gt;'Rules'!$B$5,C134&lt;=0),"Invalid / future date",IF(D134="IA",IF(AND(I134="IA authentic",G134='Rules'!$B$14),"Yes","Not eligible IA"),IF(OR(D134="P1",D134="P2"),IF(AND(OR(I134="Independent timed",I134="Independent timed accommodated"),G134=IF(D134="P1",'Rules'!$B$12,'Rules'!$B$13),C134&gt;='Rules'!$B$5-'Rules'!$B$6),"Yes","Not eligible paper"),"Practice / partial"))))))))</x:f>
      </x:c>
    </x:row>
    <x:row r="135" ht="45" customHeight="1">
      <x:c r="A135" s="11" t="str"/>
      <x:c r="B135" s="11" t="str"/>
      <x:c r="C135" s="12" t="str"/>
      <x:c r="D135" s="11" t="str"/>
      <x:c r="E135" s="11" t="str"/>
      <x:c r="F135" s="11" t="str"/>
      <x:c r="G135" s="11" t="str"/>
      <x:c r="H135" s="11" t="str"/>
      <x:c r="I135" s="11" t="str"/>
      <x:c r="J135" s="11" t="str"/>
      <x:c r="K135" s="11" t="str"/>
      <x:c r="L135" s="11" t="str"/>
      <x:c r="M135" s="11" t="str"/>
      <x:c r="N135" s="11" t="str"/>
      <x:c r="O135" s="11" t="str"/>
      <x:c r="P135" s="15" t="str">
        <x:f>IF(AND(ISNUMBER(G135),G135&gt;0,ISNUMBER(H135),H135&gt;=0,H135&lt;=G135),H135/G135,"")</x:f>
      </x:c>
      <x:c r="Q135" s="9" t="str">
        <x:f>IF(AND(A135="",B135="",C135="",D135="",E135="",F135="",G135="",H135="",I135="",J135="",K135="",L135="",M135="",N135="",O135=""),"",IF(OR(A135="",B135="",E135="",F135="",M135="",NOT(ISNUMBER(C135))),"Missing identity/date/source",IF(COUNTIF($A$5:$A$304,A135)&gt;1,"Duplicate evidence ID",IF(OR(NOT(ISNUMBER(G135)),NOT(ISNUMBER(H135))),"Missing mark",IF(OR(G135&lt;=0,H135&lt;0,H135&gt;G135),"Invalid mark",IF(AND(L135="Yes",COUNTIFS($B$5:$B$304,B135,$D$5:$D$304,D135,$F$5:$F$304,F135,$L$5:$L$304,"Yes")&gt;1),"Duplicate selected family","Valid"))))))</x:f>
      </x:c>
      <x:c r="R135" s="9" t="str">
        <x:f>IF(Q135="","",IF(Q135&lt;&gt;"Valid","Fix record",IF('Rules'!$B$30&lt;&gt;"Rules valid","Review rules",IF(L135&lt;&gt;"Yes","Not selected",IF(OR(J135&lt;&gt;"Yes",K135&lt;&gt;"Yes"),"Incomplete / unverified",IF(OR(C135&gt;'Rules'!$B$5,C135&lt;=0),"Invalid / future date",IF(D135="IA",IF(AND(I135="IA authentic",G135='Rules'!$B$14),"Yes","Not eligible IA"),IF(OR(D135="P1",D135="P2"),IF(AND(OR(I135="Independent timed",I135="Independent timed accommodated"),G135=IF(D135="P1",'Rules'!$B$12,'Rules'!$B$13),C135&gt;='Rules'!$B$5-'Rules'!$B$6),"Yes","Not eligible paper"),"Practice / partial"))))))))</x:f>
      </x:c>
    </x:row>
    <x:row r="136" ht="45" customHeight="1">
      <x:c r="A136" s="11" t="str"/>
      <x:c r="B136" s="11" t="str"/>
      <x:c r="C136" s="12" t="str"/>
      <x:c r="D136" s="11" t="str"/>
      <x:c r="E136" s="11" t="str"/>
      <x:c r="F136" s="11" t="str"/>
      <x:c r="G136" s="11" t="str"/>
      <x:c r="H136" s="11" t="str"/>
      <x:c r="I136" s="11" t="str"/>
      <x:c r="J136" s="11" t="str"/>
      <x:c r="K136" s="11" t="str"/>
      <x:c r="L136" s="11" t="str"/>
      <x:c r="M136" s="11" t="str"/>
      <x:c r="N136" s="11" t="str"/>
      <x:c r="O136" s="11" t="str"/>
      <x:c r="P136" s="16" t="str">
        <x:f>IF(AND(ISNUMBER(G136),G136&gt;0,ISNUMBER(H136),H136&gt;=0,H136&lt;=G136),H136/G136,"")</x:f>
      </x:c>
      <x:c r="Q136" s="10" t="str">
        <x:f>IF(AND(A136="",B136="",C136="",D136="",E136="",F136="",G136="",H136="",I136="",J136="",K136="",L136="",M136="",N136="",O136=""),"",IF(OR(A136="",B136="",E136="",F136="",M136="",NOT(ISNUMBER(C136))),"Missing identity/date/source",IF(COUNTIF($A$5:$A$304,A136)&gt;1,"Duplicate evidence ID",IF(OR(NOT(ISNUMBER(G136)),NOT(ISNUMBER(H136))),"Missing mark",IF(OR(G136&lt;=0,H136&lt;0,H136&gt;G136),"Invalid mark",IF(AND(L136="Yes",COUNTIFS($B$5:$B$304,B136,$D$5:$D$304,D136,$F$5:$F$304,F136,$L$5:$L$304,"Yes")&gt;1),"Duplicate selected family","Valid"))))))</x:f>
      </x:c>
      <x:c r="R136" s="10" t="str">
        <x:f>IF(Q136="","",IF(Q136&lt;&gt;"Valid","Fix record",IF('Rules'!$B$30&lt;&gt;"Rules valid","Review rules",IF(L136&lt;&gt;"Yes","Not selected",IF(OR(J136&lt;&gt;"Yes",K136&lt;&gt;"Yes"),"Incomplete / unverified",IF(OR(C136&gt;'Rules'!$B$5,C136&lt;=0),"Invalid / future date",IF(D136="IA",IF(AND(I136="IA authentic",G136='Rules'!$B$14),"Yes","Not eligible IA"),IF(OR(D136="P1",D136="P2"),IF(AND(OR(I136="Independent timed",I136="Independent timed accommodated"),G136=IF(D136="P1",'Rules'!$B$12,'Rules'!$B$13),C136&gt;='Rules'!$B$5-'Rules'!$B$6),"Yes","Not eligible paper"),"Practice / partial"))))))))</x:f>
      </x:c>
    </x:row>
    <x:row r="137" ht="45" customHeight="1">
      <x:c r="A137" s="11" t="str"/>
      <x:c r="B137" s="11" t="str"/>
      <x:c r="C137" s="12" t="str"/>
      <x:c r="D137" s="11" t="str"/>
      <x:c r="E137" s="11" t="str"/>
      <x:c r="F137" s="11" t="str"/>
      <x:c r="G137" s="11" t="str"/>
      <x:c r="H137" s="11" t="str"/>
      <x:c r="I137" s="11" t="str"/>
      <x:c r="J137" s="11" t="str"/>
      <x:c r="K137" s="11" t="str"/>
      <x:c r="L137" s="11" t="str"/>
      <x:c r="M137" s="11" t="str"/>
      <x:c r="N137" s="11" t="str"/>
      <x:c r="O137" s="11" t="str"/>
      <x:c r="P137" s="15" t="str">
        <x:f>IF(AND(ISNUMBER(G137),G137&gt;0,ISNUMBER(H137),H137&gt;=0,H137&lt;=G137),H137/G137,"")</x:f>
      </x:c>
      <x:c r="Q137" s="9" t="str">
        <x:f>IF(AND(A137="",B137="",C137="",D137="",E137="",F137="",G137="",H137="",I137="",J137="",K137="",L137="",M137="",N137="",O137=""),"",IF(OR(A137="",B137="",E137="",F137="",M137="",NOT(ISNUMBER(C137))),"Missing identity/date/source",IF(COUNTIF($A$5:$A$304,A137)&gt;1,"Duplicate evidence ID",IF(OR(NOT(ISNUMBER(G137)),NOT(ISNUMBER(H137))),"Missing mark",IF(OR(G137&lt;=0,H137&lt;0,H137&gt;G137),"Invalid mark",IF(AND(L137="Yes",COUNTIFS($B$5:$B$304,B137,$D$5:$D$304,D137,$F$5:$F$304,F137,$L$5:$L$304,"Yes")&gt;1),"Duplicate selected family","Valid"))))))</x:f>
      </x:c>
      <x:c r="R137" s="9" t="str">
        <x:f>IF(Q137="","",IF(Q137&lt;&gt;"Valid","Fix record",IF('Rules'!$B$30&lt;&gt;"Rules valid","Review rules",IF(L137&lt;&gt;"Yes","Not selected",IF(OR(J137&lt;&gt;"Yes",K137&lt;&gt;"Yes"),"Incomplete / unverified",IF(OR(C137&gt;'Rules'!$B$5,C137&lt;=0),"Invalid / future date",IF(D137="IA",IF(AND(I137="IA authentic",G137='Rules'!$B$14),"Yes","Not eligible IA"),IF(OR(D137="P1",D137="P2"),IF(AND(OR(I137="Independent timed",I137="Independent timed accommodated"),G137=IF(D137="P1",'Rules'!$B$12,'Rules'!$B$13),C137&gt;='Rules'!$B$5-'Rules'!$B$6),"Yes","Not eligible paper"),"Practice / partial"))))))))</x:f>
      </x:c>
    </x:row>
    <x:row r="138" ht="45" customHeight="1">
      <x:c r="A138" s="11" t="str"/>
      <x:c r="B138" s="11" t="str"/>
      <x:c r="C138" s="12" t="str"/>
      <x:c r="D138" s="11" t="str"/>
      <x:c r="E138" s="11" t="str"/>
      <x:c r="F138" s="11" t="str"/>
      <x:c r="G138" s="11" t="str"/>
      <x:c r="H138" s="11" t="str"/>
      <x:c r="I138" s="11" t="str"/>
      <x:c r="J138" s="11" t="str"/>
      <x:c r="K138" s="11" t="str"/>
      <x:c r="L138" s="11" t="str"/>
      <x:c r="M138" s="11" t="str"/>
      <x:c r="N138" s="11" t="str"/>
      <x:c r="O138" s="11" t="str"/>
      <x:c r="P138" s="16" t="str">
        <x:f>IF(AND(ISNUMBER(G138),G138&gt;0,ISNUMBER(H138),H138&gt;=0,H138&lt;=G138),H138/G138,"")</x:f>
      </x:c>
      <x:c r="Q138" s="10" t="str">
        <x:f>IF(AND(A138="",B138="",C138="",D138="",E138="",F138="",G138="",H138="",I138="",J138="",K138="",L138="",M138="",N138="",O138=""),"",IF(OR(A138="",B138="",E138="",F138="",M138="",NOT(ISNUMBER(C138))),"Missing identity/date/source",IF(COUNTIF($A$5:$A$304,A138)&gt;1,"Duplicate evidence ID",IF(OR(NOT(ISNUMBER(G138)),NOT(ISNUMBER(H138))),"Missing mark",IF(OR(G138&lt;=0,H138&lt;0,H138&gt;G138),"Invalid mark",IF(AND(L138="Yes",COUNTIFS($B$5:$B$304,B138,$D$5:$D$304,D138,$F$5:$F$304,F138,$L$5:$L$304,"Yes")&gt;1),"Duplicate selected family","Valid"))))))</x:f>
      </x:c>
      <x:c r="R138" s="10" t="str">
        <x:f>IF(Q138="","",IF(Q138&lt;&gt;"Valid","Fix record",IF('Rules'!$B$30&lt;&gt;"Rules valid","Review rules",IF(L138&lt;&gt;"Yes","Not selected",IF(OR(J138&lt;&gt;"Yes",K138&lt;&gt;"Yes"),"Incomplete / unverified",IF(OR(C138&gt;'Rules'!$B$5,C138&lt;=0),"Invalid / future date",IF(D138="IA",IF(AND(I138="IA authentic",G138='Rules'!$B$14),"Yes","Not eligible IA"),IF(OR(D138="P1",D138="P2"),IF(AND(OR(I138="Independent timed",I138="Independent timed accommodated"),G138=IF(D138="P1",'Rules'!$B$12,'Rules'!$B$13),C138&gt;='Rules'!$B$5-'Rules'!$B$6),"Yes","Not eligible paper"),"Practice / partial"))))))))</x:f>
      </x:c>
    </x:row>
    <x:row r="139" ht="45" customHeight="1">
      <x:c r="A139" s="11" t="str"/>
      <x:c r="B139" s="11" t="str"/>
      <x:c r="C139" s="12" t="str"/>
      <x:c r="D139" s="11" t="str"/>
      <x:c r="E139" s="11" t="str"/>
      <x:c r="F139" s="11" t="str"/>
      <x:c r="G139" s="11" t="str"/>
      <x:c r="H139" s="11" t="str"/>
      <x:c r="I139" s="11" t="str"/>
      <x:c r="J139" s="11" t="str"/>
      <x:c r="K139" s="11" t="str"/>
      <x:c r="L139" s="11" t="str"/>
      <x:c r="M139" s="11" t="str"/>
      <x:c r="N139" s="11" t="str"/>
      <x:c r="O139" s="11" t="str"/>
      <x:c r="P139" s="15" t="str">
        <x:f>IF(AND(ISNUMBER(G139),G139&gt;0,ISNUMBER(H139),H139&gt;=0,H139&lt;=G139),H139/G139,"")</x:f>
      </x:c>
      <x:c r="Q139" s="9" t="str">
        <x:f>IF(AND(A139="",B139="",C139="",D139="",E139="",F139="",G139="",H139="",I139="",J139="",K139="",L139="",M139="",N139="",O139=""),"",IF(OR(A139="",B139="",E139="",F139="",M139="",NOT(ISNUMBER(C139))),"Missing identity/date/source",IF(COUNTIF($A$5:$A$304,A139)&gt;1,"Duplicate evidence ID",IF(OR(NOT(ISNUMBER(G139)),NOT(ISNUMBER(H139))),"Missing mark",IF(OR(G139&lt;=0,H139&lt;0,H139&gt;G139),"Invalid mark",IF(AND(L139="Yes",COUNTIFS($B$5:$B$304,B139,$D$5:$D$304,D139,$F$5:$F$304,F139,$L$5:$L$304,"Yes")&gt;1),"Duplicate selected family","Valid"))))))</x:f>
      </x:c>
      <x:c r="R139" s="9" t="str">
        <x:f>IF(Q139="","",IF(Q139&lt;&gt;"Valid","Fix record",IF('Rules'!$B$30&lt;&gt;"Rules valid","Review rules",IF(L139&lt;&gt;"Yes","Not selected",IF(OR(J139&lt;&gt;"Yes",K139&lt;&gt;"Yes"),"Incomplete / unverified",IF(OR(C139&gt;'Rules'!$B$5,C139&lt;=0),"Invalid / future date",IF(D139="IA",IF(AND(I139="IA authentic",G139='Rules'!$B$14),"Yes","Not eligible IA"),IF(OR(D139="P1",D139="P2"),IF(AND(OR(I139="Independent timed",I139="Independent timed accommodated"),G139=IF(D139="P1",'Rules'!$B$12,'Rules'!$B$13),C139&gt;='Rules'!$B$5-'Rules'!$B$6),"Yes","Not eligible paper"),"Practice / partial"))))))))</x:f>
      </x:c>
    </x:row>
    <x:row r="140" ht="45" customHeight="1">
      <x:c r="A140" s="11" t="str"/>
      <x:c r="B140" s="11" t="str"/>
      <x:c r="C140" s="12" t="str"/>
      <x:c r="D140" s="11" t="str"/>
      <x:c r="E140" s="11" t="str"/>
      <x:c r="F140" s="11" t="str"/>
      <x:c r="G140" s="11" t="str"/>
      <x:c r="H140" s="11" t="str"/>
      <x:c r="I140" s="11" t="str"/>
      <x:c r="J140" s="11" t="str"/>
      <x:c r="K140" s="11" t="str"/>
      <x:c r="L140" s="11" t="str"/>
      <x:c r="M140" s="11" t="str"/>
      <x:c r="N140" s="11" t="str"/>
      <x:c r="O140" s="11" t="str"/>
      <x:c r="P140" s="16" t="str">
        <x:f>IF(AND(ISNUMBER(G140),G140&gt;0,ISNUMBER(H140),H140&gt;=0,H140&lt;=G140),H140/G140,"")</x:f>
      </x:c>
      <x:c r="Q140" s="10" t="str">
        <x:f>IF(AND(A140="",B140="",C140="",D140="",E140="",F140="",G140="",H140="",I140="",J140="",K140="",L140="",M140="",N140="",O140=""),"",IF(OR(A140="",B140="",E140="",F140="",M140="",NOT(ISNUMBER(C140))),"Missing identity/date/source",IF(COUNTIF($A$5:$A$304,A140)&gt;1,"Duplicate evidence ID",IF(OR(NOT(ISNUMBER(G140)),NOT(ISNUMBER(H140))),"Missing mark",IF(OR(G140&lt;=0,H140&lt;0,H140&gt;G140),"Invalid mark",IF(AND(L140="Yes",COUNTIFS($B$5:$B$304,B140,$D$5:$D$304,D140,$F$5:$F$304,F140,$L$5:$L$304,"Yes")&gt;1),"Duplicate selected family","Valid"))))))</x:f>
      </x:c>
      <x:c r="R140" s="10" t="str">
        <x:f>IF(Q140="","",IF(Q140&lt;&gt;"Valid","Fix record",IF('Rules'!$B$30&lt;&gt;"Rules valid","Review rules",IF(L140&lt;&gt;"Yes","Not selected",IF(OR(J140&lt;&gt;"Yes",K140&lt;&gt;"Yes"),"Incomplete / unverified",IF(OR(C140&gt;'Rules'!$B$5,C140&lt;=0),"Invalid / future date",IF(D140="IA",IF(AND(I140="IA authentic",G140='Rules'!$B$14),"Yes","Not eligible IA"),IF(OR(D140="P1",D140="P2"),IF(AND(OR(I140="Independent timed",I140="Independent timed accommodated"),G140=IF(D140="P1",'Rules'!$B$12,'Rules'!$B$13),C140&gt;='Rules'!$B$5-'Rules'!$B$6),"Yes","Not eligible paper"),"Practice / partial"))))))))</x:f>
      </x:c>
    </x:row>
    <x:row r="141" ht="45" customHeight="1">
      <x:c r="A141" s="11" t="str"/>
      <x:c r="B141" s="11" t="str"/>
      <x:c r="C141" s="12" t="str"/>
      <x:c r="D141" s="11" t="str"/>
      <x:c r="E141" s="11" t="str"/>
      <x:c r="F141" s="11" t="str"/>
      <x:c r="G141" s="11" t="str"/>
      <x:c r="H141" s="11" t="str"/>
      <x:c r="I141" s="11" t="str"/>
      <x:c r="J141" s="11" t="str"/>
      <x:c r="K141" s="11" t="str"/>
      <x:c r="L141" s="11" t="str"/>
      <x:c r="M141" s="11" t="str"/>
      <x:c r="N141" s="11" t="str"/>
      <x:c r="O141" s="11" t="str"/>
      <x:c r="P141" s="15" t="str">
        <x:f>IF(AND(ISNUMBER(G141),G141&gt;0,ISNUMBER(H141),H141&gt;=0,H141&lt;=G141),H141/G141,"")</x:f>
      </x:c>
      <x:c r="Q141" s="9" t="str">
        <x:f>IF(AND(A141="",B141="",C141="",D141="",E141="",F141="",G141="",H141="",I141="",J141="",K141="",L141="",M141="",N141="",O141=""),"",IF(OR(A141="",B141="",E141="",F141="",M141="",NOT(ISNUMBER(C141))),"Missing identity/date/source",IF(COUNTIF($A$5:$A$304,A141)&gt;1,"Duplicate evidence ID",IF(OR(NOT(ISNUMBER(G141)),NOT(ISNUMBER(H141))),"Missing mark",IF(OR(G141&lt;=0,H141&lt;0,H141&gt;G141),"Invalid mark",IF(AND(L141="Yes",COUNTIFS($B$5:$B$304,B141,$D$5:$D$304,D141,$F$5:$F$304,F141,$L$5:$L$304,"Yes")&gt;1),"Duplicate selected family","Valid"))))))</x:f>
      </x:c>
      <x:c r="R141" s="9" t="str">
        <x:f>IF(Q141="","",IF(Q141&lt;&gt;"Valid","Fix record",IF('Rules'!$B$30&lt;&gt;"Rules valid","Review rules",IF(L141&lt;&gt;"Yes","Not selected",IF(OR(J141&lt;&gt;"Yes",K141&lt;&gt;"Yes"),"Incomplete / unverified",IF(OR(C141&gt;'Rules'!$B$5,C141&lt;=0),"Invalid / future date",IF(D141="IA",IF(AND(I141="IA authentic",G141='Rules'!$B$14),"Yes","Not eligible IA"),IF(OR(D141="P1",D141="P2"),IF(AND(OR(I141="Independent timed",I141="Independent timed accommodated"),G141=IF(D141="P1",'Rules'!$B$12,'Rules'!$B$13),C141&gt;='Rules'!$B$5-'Rules'!$B$6),"Yes","Not eligible paper"),"Practice / partial"))))))))</x:f>
      </x:c>
    </x:row>
    <x:row r="142" ht="45" customHeight="1">
      <x:c r="A142" s="11" t="str"/>
      <x:c r="B142" s="11" t="str"/>
      <x:c r="C142" s="12" t="str"/>
      <x:c r="D142" s="11" t="str"/>
      <x:c r="E142" s="11" t="str"/>
      <x:c r="F142" s="11" t="str"/>
      <x:c r="G142" s="11" t="str"/>
      <x:c r="H142" s="11" t="str"/>
      <x:c r="I142" s="11" t="str"/>
      <x:c r="J142" s="11" t="str"/>
      <x:c r="K142" s="11" t="str"/>
      <x:c r="L142" s="11" t="str"/>
      <x:c r="M142" s="11" t="str"/>
      <x:c r="N142" s="11" t="str"/>
      <x:c r="O142" s="11" t="str"/>
      <x:c r="P142" s="16" t="str">
        <x:f>IF(AND(ISNUMBER(G142),G142&gt;0,ISNUMBER(H142),H142&gt;=0,H142&lt;=G142),H142/G142,"")</x:f>
      </x:c>
      <x:c r="Q142" s="10" t="str">
        <x:f>IF(AND(A142="",B142="",C142="",D142="",E142="",F142="",G142="",H142="",I142="",J142="",K142="",L142="",M142="",N142="",O142=""),"",IF(OR(A142="",B142="",E142="",F142="",M142="",NOT(ISNUMBER(C142))),"Missing identity/date/source",IF(COUNTIF($A$5:$A$304,A142)&gt;1,"Duplicate evidence ID",IF(OR(NOT(ISNUMBER(G142)),NOT(ISNUMBER(H142))),"Missing mark",IF(OR(G142&lt;=0,H142&lt;0,H142&gt;G142),"Invalid mark",IF(AND(L142="Yes",COUNTIFS($B$5:$B$304,B142,$D$5:$D$304,D142,$F$5:$F$304,F142,$L$5:$L$304,"Yes")&gt;1),"Duplicate selected family","Valid"))))))</x:f>
      </x:c>
      <x:c r="R142" s="10" t="str">
        <x:f>IF(Q142="","",IF(Q142&lt;&gt;"Valid","Fix record",IF('Rules'!$B$30&lt;&gt;"Rules valid","Review rules",IF(L142&lt;&gt;"Yes","Not selected",IF(OR(J142&lt;&gt;"Yes",K142&lt;&gt;"Yes"),"Incomplete / unverified",IF(OR(C142&gt;'Rules'!$B$5,C142&lt;=0),"Invalid / future date",IF(D142="IA",IF(AND(I142="IA authentic",G142='Rules'!$B$14),"Yes","Not eligible IA"),IF(OR(D142="P1",D142="P2"),IF(AND(OR(I142="Independent timed",I142="Independent timed accommodated"),G142=IF(D142="P1",'Rules'!$B$12,'Rules'!$B$13),C142&gt;='Rules'!$B$5-'Rules'!$B$6),"Yes","Not eligible paper"),"Practice / partial"))))))))</x:f>
      </x:c>
    </x:row>
    <x:row r="143" ht="45" customHeight="1">
      <x:c r="A143" s="11" t="str"/>
      <x:c r="B143" s="11" t="str"/>
      <x:c r="C143" s="12" t="str"/>
      <x:c r="D143" s="11" t="str"/>
      <x:c r="E143" s="11" t="str"/>
      <x:c r="F143" s="11" t="str"/>
      <x:c r="G143" s="11" t="str"/>
      <x:c r="H143" s="11" t="str"/>
      <x:c r="I143" s="11" t="str"/>
      <x:c r="J143" s="11" t="str"/>
      <x:c r="K143" s="11" t="str"/>
      <x:c r="L143" s="11" t="str"/>
      <x:c r="M143" s="11" t="str"/>
      <x:c r="N143" s="11" t="str"/>
      <x:c r="O143" s="11" t="str"/>
      <x:c r="P143" s="15" t="str">
        <x:f>IF(AND(ISNUMBER(G143),G143&gt;0,ISNUMBER(H143),H143&gt;=0,H143&lt;=G143),H143/G143,"")</x:f>
      </x:c>
      <x:c r="Q143" s="9" t="str">
        <x:f>IF(AND(A143="",B143="",C143="",D143="",E143="",F143="",G143="",H143="",I143="",J143="",K143="",L143="",M143="",N143="",O143=""),"",IF(OR(A143="",B143="",E143="",F143="",M143="",NOT(ISNUMBER(C143))),"Missing identity/date/source",IF(COUNTIF($A$5:$A$304,A143)&gt;1,"Duplicate evidence ID",IF(OR(NOT(ISNUMBER(G143)),NOT(ISNUMBER(H143))),"Missing mark",IF(OR(G143&lt;=0,H143&lt;0,H143&gt;G143),"Invalid mark",IF(AND(L143="Yes",COUNTIFS($B$5:$B$304,B143,$D$5:$D$304,D143,$F$5:$F$304,F143,$L$5:$L$304,"Yes")&gt;1),"Duplicate selected family","Valid"))))))</x:f>
      </x:c>
      <x:c r="R143" s="9" t="str">
        <x:f>IF(Q143="","",IF(Q143&lt;&gt;"Valid","Fix record",IF('Rules'!$B$30&lt;&gt;"Rules valid","Review rules",IF(L143&lt;&gt;"Yes","Not selected",IF(OR(J143&lt;&gt;"Yes",K143&lt;&gt;"Yes"),"Incomplete / unverified",IF(OR(C143&gt;'Rules'!$B$5,C143&lt;=0),"Invalid / future date",IF(D143="IA",IF(AND(I143="IA authentic",G143='Rules'!$B$14),"Yes","Not eligible IA"),IF(OR(D143="P1",D143="P2"),IF(AND(OR(I143="Independent timed",I143="Independent timed accommodated"),G143=IF(D143="P1",'Rules'!$B$12,'Rules'!$B$13),C143&gt;='Rules'!$B$5-'Rules'!$B$6),"Yes","Not eligible paper"),"Practice / partial"))))))))</x:f>
      </x:c>
    </x:row>
    <x:row r="144" ht="45" customHeight="1">
      <x:c r="A144" s="11" t="str"/>
      <x:c r="B144" s="11" t="str"/>
      <x:c r="C144" s="12" t="str"/>
      <x:c r="D144" s="11" t="str"/>
      <x:c r="E144" s="11" t="str"/>
      <x:c r="F144" s="11" t="str"/>
      <x:c r="G144" s="11" t="str"/>
      <x:c r="H144" s="11" t="str"/>
      <x:c r="I144" s="11" t="str"/>
      <x:c r="J144" s="11" t="str"/>
      <x:c r="K144" s="11" t="str"/>
      <x:c r="L144" s="11" t="str"/>
      <x:c r="M144" s="11" t="str"/>
      <x:c r="N144" s="11" t="str"/>
      <x:c r="O144" s="11" t="str"/>
      <x:c r="P144" s="16" t="str">
        <x:f>IF(AND(ISNUMBER(G144),G144&gt;0,ISNUMBER(H144),H144&gt;=0,H144&lt;=G144),H144/G144,"")</x:f>
      </x:c>
      <x:c r="Q144" s="10" t="str">
        <x:f>IF(AND(A144="",B144="",C144="",D144="",E144="",F144="",G144="",H144="",I144="",J144="",K144="",L144="",M144="",N144="",O144=""),"",IF(OR(A144="",B144="",E144="",F144="",M144="",NOT(ISNUMBER(C144))),"Missing identity/date/source",IF(COUNTIF($A$5:$A$304,A144)&gt;1,"Duplicate evidence ID",IF(OR(NOT(ISNUMBER(G144)),NOT(ISNUMBER(H144))),"Missing mark",IF(OR(G144&lt;=0,H144&lt;0,H144&gt;G144),"Invalid mark",IF(AND(L144="Yes",COUNTIFS($B$5:$B$304,B144,$D$5:$D$304,D144,$F$5:$F$304,F144,$L$5:$L$304,"Yes")&gt;1),"Duplicate selected family","Valid"))))))</x:f>
      </x:c>
      <x:c r="R144" s="10" t="str">
        <x:f>IF(Q144="","",IF(Q144&lt;&gt;"Valid","Fix record",IF('Rules'!$B$30&lt;&gt;"Rules valid","Review rules",IF(L144&lt;&gt;"Yes","Not selected",IF(OR(J144&lt;&gt;"Yes",K144&lt;&gt;"Yes"),"Incomplete / unverified",IF(OR(C144&gt;'Rules'!$B$5,C144&lt;=0),"Invalid / future date",IF(D144="IA",IF(AND(I144="IA authentic",G144='Rules'!$B$14),"Yes","Not eligible IA"),IF(OR(D144="P1",D144="P2"),IF(AND(OR(I144="Independent timed",I144="Independent timed accommodated"),G144=IF(D144="P1",'Rules'!$B$12,'Rules'!$B$13),C144&gt;='Rules'!$B$5-'Rules'!$B$6),"Yes","Not eligible paper"),"Practice / partial"))))))))</x:f>
      </x:c>
    </x:row>
    <x:row r="145" ht="45" customHeight="1">
      <x:c r="A145" s="11" t="str"/>
      <x:c r="B145" s="11" t="str"/>
      <x:c r="C145" s="12" t="str"/>
      <x:c r="D145" s="11" t="str"/>
      <x:c r="E145" s="11" t="str"/>
      <x:c r="F145" s="11" t="str"/>
      <x:c r="G145" s="11" t="str"/>
      <x:c r="H145" s="11" t="str"/>
      <x:c r="I145" s="11" t="str"/>
      <x:c r="J145" s="11" t="str"/>
      <x:c r="K145" s="11" t="str"/>
      <x:c r="L145" s="11" t="str"/>
      <x:c r="M145" s="11" t="str"/>
      <x:c r="N145" s="11" t="str"/>
      <x:c r="O145" s="11" t="str"/>
      <x:c r="P145" s="15" t="str">
        <x:f>IF(AND(ISNUMBER(G145),G145&gt;0,ISNUMBER(H145),H145&gt;=0,H145&lt;=G145),H145/G145,"")</x:f>
      </x:c>
      <x:c r="Q145" s="9" t="str">
        <x:f>IF(AND(A145="",B145="",C145="",D145="",E145="",F145="",G145="",H145="",I145="",J145="",K145="",L145="",M145="",N145="",O145=""),"",IF(OR(A145="",B145="",E145="",F145="",M145="",NOT(ISNUMBER(C145))),"Missing identity/date/source",IF(COUNTIF($A$5:$A$304,A145)&gt;1,"Duplicate evidence ID",IF(OR(NOT(ISNUMBER(G145)),NOT(ISNUMBER(H145))),"Missing mark",IF(OR(G145&lt;=0,H145&lt;0,H145&gt;G145),"Invalid mark",IF(AND(L145="Yes",COUNTIFS($B$5:$B$304,B145,$D$5:$D$304,D145,$F$5:$F$304,F145,$L$5:$L$304,"Yes")&gt;1),"Duplicate selected family","Valid"))))))</x:f>
      </x:c>
      <x:c r="R145" s="9" t="str">
        <x:f>IF(Q145="","",IF(Q145&lt;&gt;"Valid","Fix record",IF('Rules'!$B$30&lt;&gt;"Rules valid","Review rules",IF(L145&lt;&gt;"Yes","Not selected",IF(OR(J145&lt;&gt;"Yes",K145&lt;&gt;"Yes"),"Incomplete / unverified",IF(OR(C145&gt;'Rules'!$B$5,C145&lt;=0),"Invalid / future date",IF(D145="IA",IF(AND(I145="IA authentic",G145='Rules'!$B$14),"Yes","Not eligible IA"),IF(OR(D145="P1",D145="P2"),IF(AND(OR(I145="Independent timed",I145="Independent timed accommodated"),G145=IF(D145="P1",'Rules'!$B$12,'Rules'!$B$13),C145&gt;='Rules'!$B$5-'Rules'!$B$6),"Yes","Not eligible paper"),"Practice / partial"))))))))</x:f>
      </x:c>
    </x:row>
    <x:row r="146" ht="45" customHeight="1">
      <x:c r="A146" s="11" t="str"/>
      <x:c r="B146" s="11" t="str"/>
      <x:c r="C146" s="12" t="str"/>
      <x:c r="D146" s="11" t="str"/>
      <x:c r="E146" s="11" t="str"/>
      <x:c r="F146" s="11" t="str"/>
      <x:c r="G146" s="11" t="str"/>
      <x:c r="H146" s="11" t="str"/>
      <x:c r="I146" s="11" t="str"/>
      <x:c r="J146" s="11" t="str"/>
      <x:c r="K146" s="11" t="str"/>
      <x:c r="L146" s="11" t="str"/>
      <x:c r="M146" s="11" t="str"/>
      <x:c r="N146" s="11" t="str"/>
      <x:c r="O146" s="11" t="str"/>
      <x:c r="P146" s="16" t="str">
        <x:f>IF(AND(ISNUMBER(G146),G146&gt;0,ISNUMBER(H146),H146&gt;=0,H146&lt;=G146),H146/G146,"")</x:f>
      </x:c>
      <x:c r="Q146" s="10" t="str">
        <x:f>IF(AND(A146="",B146="",C146="",D146="",E146="",F146="",G146="",H146="",I146="",J146="",K146="",L146="",M146="",N146="",O146=""),"",IF(OR(A146="",B146="",E146="",F146="",M146="",NOT(ISNUMBER(C146))),"Missing identity/date/source",IF(COUNTIF($A$5:$A$304,A146)&gt;1,"Duplicate evidence ID",IF(OR(NOT(ISNUMBER(G146)),NOT(ISNUMBER(H146))),"Missing mark",IF(OR(G146&lt;=0,H146&lt;0,H146&gt;G146),"Invalid mark",IF(AND(L146="Yes",COUNTIFS($B$5:$B$304,B146,$D$5:$D$304,D146,$F$5:$F$304,F146,$L$5:$L$304,"Yes")&gt;1),"Duplicate selected family","Valid"))))))</x:f>
      </x:c>
      <x:c r="R146" s="10" t="str">
        <x:f>IF(Q146="","",IF(Q146&lt;&gt;"Valid","Fix record",IF('Rules'!$B$30&lt;&gt;"Rules valid","Review rules",IF(L146&lt;&gt;"Yes","Not selected",IF(OR(J146&lt;&gt;"Yes",K146&lt;&gt;"Yes"),"Incomplete / unverified",IF(OR(C146&gt;'Rules'!$B$5,C146&lt;=0),"Invalid / future date",IF(D146="IA",IF(AND(I146="IA authentic",G146='Rules'!$B$14),"Yes","Not eligible IA"),IF(OR(D146="P1",D146="P2"),IF(AND(OR(I146="Independent timed",I146="Independent timed accommodated"),G146=IF(D146="P1",'Rules'!$B$12,'Rules'!$B$13),C146&gt;='Rules'!$B$5-'Rules'!$B$6),"Yes","Not eligible paper"),"Practice / partial"))))))))</x:f>
      </x:c>
    </x:row>
    <x:row r="147" ht="45" customHeight="1">
      <x:c r="A147" s="11" t="str"/>
      <x:c r="B147" s="11" t="str"/>
      <x:c r="C147" s="12" t="str"/>
      <x:c r="D147" s="11" t="str"/>
      <x:c r="E147" s="11" t="str"/>
      <x:c r="F147" s="11" t="str"/>
      <x:c r="G147" s="11" t="str"/>
      <x:c r="H147" s="11" t="str"/>
      <x:c r="I147" s="11" t="str"/>
      <x:c r="J147" s="11" t="str"/>
      <x:c r="K147" s="11" t="str"/>
      <x:c r="L147" s="11" t="str"/>
      <x:c r="M147" s="11" t="str"/>
      <x:c r="N147" s="11" t="str"/>
      <x:c r="O147" s="11" t="str"/>
      <x:c r="P147" s="15" t="str">
        <x:f>IF(AND(ISNUMBER(G147),G147&gt;0,ISNUMBER(H147),H147&gt;=0,H147&lt;=G147),H147/G147,"")</x:f>
      </x:c>
      <x:c r="Q147" s="9" t="str">
        <x:f>IF(AND(A147="",B147="",C147="",D147="",E147="",F147="",G147="",H147="",I147="",J147="",K147="",L147="",M147="",N147="",O147=""),"",IF(OR(A147="",B147="",E147="",F147="",M147="",NOT(ISNUMBER(C147))),"Missing identity/date/source",IF(COUNTIF($A$5:$A$304,A147)&gt;1,"Duplicate evidence ID",IF(OR(NOT(ISNUMBER(G147)),NOT(ISNUMBER(H147))),"Missing mark",IF(OR(G147&lt;=0,H147&lt;0,H147&gt;G147),"Invalid mark",IF(AND(L147="Yes",COUNTIFS($B$5:$B$304,B147,$D$5:$D$304,D147,$F$5:$F$304,F147,$L$5:$L$304,"Yes")&gt;1),"Duplicate selected family","Valid"))))))</x:f>
      </x:c>
      <x:c r="R147" s="9" t="str">
        <x:f>IF(Q147="","",IF(Q147&lt;&gt;"Valid","Fix record",IF('Rules'!$B$30&lt;&gt;"Rules valid","Review rules",IF(L147&lt;&gt;"Yes","Not selected",IF(OR(J147&lt;&gt;"Yes",K147&lt;&gt;"Yes"),"Incomplete / unverified",IF(OR(C147&gt;'Rules'!$B$5,C147&lt;=0),"Invalid / future date",IF(D147="IA",IF(AND(I147="IA authentic",G147='Rules'!$B$14),"Yes","Not eligible IA"),IF(OR(D147="P1",D147="P2"),IF(AND(OR(I147="Independent timed",I147="Independent timed accommodated"),G147=IF(D147="P1",'Rules'!$B$12,'Rules'!$B$13),C147&gt;='Rules'!$B$5-'Rules'!$B$6),"Yes","Not eligible paper"),"Practice / partial"))))))))</x:f>
      </x:c>
    </x:row>
    <x:row r="148" ht="45" customHeight="1">
      <x:c r="A148" s="11" t="str"/>
      <x:c r="B148" s="11" t="str"/>
      <x:c r="C148" s="12" t="str"/>
      <x:c r="D148" s="11" t="str"/>
      <x:c r="E148" s="11" t="str"/>
      <x:c r="F148" s="11" t="str"/>
      <x:c r="G148" s="11" t="str"/>
      <x:c r="H148" s="11" t="str"/>
      <x:c r="I148" s="11" t="str"/>
      <x:c r="J148" s="11" t="str"/>
      <x:c r="K148" s="11" t="str"/>
      <x:c r="L148" s="11" t="str"/>
      <x:c r="M148" s="11" t="str"/>
      <x:c r="N148" s="11" t="str"/>
      <x:c r="O148" s="11" t="str"/>
      <x:c r="P148" s="16" t="str">
        <x:f>IF(AND(ISNUMBER(G148),G148&gt;0,ISNUMBER(H148),H148&gt;=0,H148&lt;=G148),H148/G148,"")</x:f>
      </x:c>
      <x:c r="Q148" s="10" t="str">
        <x:f>IF(AND(A148="",B148="",C148="",D148="",E148="",F148="",G148="",H148="",I148="",J148="",K148="",L148="",M148="",N148="",O148=""),"",IF(OR(A148="",B148="",E148="",F148="",M148="",NOT(ISNUMBER(C148))),"Missing identity/date/source",IF(COUNTIF($A$5:$A$304,A148)&gt;1,"Duplicate evidence ID",IF(OR(NOT(ISNUMBER(G148)),NOT(ISNUMBER(H148))),"Missing mark",IF(OR(G148&lt;=0,H148&lt;0,H148&gt;G148),"Invalid mark",IF(AND(L148="Yes",COUNTIFS($B$5:$B$304,B148,$D$5:$D$304,D148,$F$5:$F$304,F148,$L$5:$L$304,"Yes")&gt;1),"Duplicate selected family","Valid"))))))</x:f>
      </x:c>
      <x:c r="R148" s="10" t="str">
        <x:f>IF(Q148="","",IF(Q148&lt;&gt;"Valid","Fix record",IF('Rules'!$B$30&lt;&gt;"Rules valid","Review rules",IF(L148&lt;&gt;"Yes","Not selected",IF(OR(J148&lt;&gt;"Yes",K148&lt;&gt;"Yes"),"Incomplete / unverified",IF(OR(C148&gt;'Rules'!$B$5,C148&lt;=0),"Invalid / future date",IF(D148="IA",IF(AND(I148="IA authentic",G148='Rules'!$B$14),"Yes","Not eligible IA"),IF(OR(D148="P1",D148="P2"),IF(AND(OR(I148="Independent timed",I148="Independent timed accommodated"),G148=IF(D148="P1",'Rules'!$B$12,'Rules'!$B$13),C148&gt;='Rules'!$B$5-'Rules'!$B$6),"Yes","Not eligible paper"),"Practice / partial"))))))))</x:f>
      </x:c>
    </x:row>
    <x:row r="149" ht="45" customHeight="1">
      <x:c r="A149" s="11" t="str"/>
      <x:c r="B149" s="11" t="str"/>
      <x:c r="C149" s="12" t="str"/>
      <x:c r="D149" s="11" t="str"/>
      <x:c r="E149" s="11" t="str"/>
      <x:c r="F149" s="11" t="str"/>
      <x:c r="G149" s="11" t="str"/>
      <x:c r="H149" s="11" t="str"/>
      <x:c r="I149" s="11" t="str"/>
      <x:c r="J149" s="11" t="str"/>
      <x:c r="K149" s="11" t="str"/>
      <x:c r="L149" s="11" t="str"/>
      <x:c r="M149" s="11" t="str"/>
      <x:c r="N149" s="11" t="str"/>
      <x:c r="O149" s="11" t="str"/>
      <x:c r="P149" s="15" t="str">
        <x:f>IF(AND(ISNUMBER(G149),G149&gt;0,ISNUMBER(H149),H149&gt;=0,H149&lt;=G149),H149/G149,"")</x:f>
      </x:c>
      <x:c r="Q149" s="9" t="str">
        <x:f>IF(AND(A149="",B149="",C149="",D149="",E149="",F149="",G149="",H149="",I149="",J149="",K149="",L149="",M149="",N149="",O149=""),"",IF(OR(A149="",B149="",E149="",F149="",M149="",NOT(ISNUMBER(C149))),"Missing identity/date/source",IF(COUNTIF($A$5:$A$304,A149)&gt;1,"Duplicate evidence ID",IF(OR(NOT(ISNUMBER(G149)),NOT(ISNUMBER(H149))),"Missing mark",IF(OR(G149&lt;=0,H149&lt;0,H149&gt;G149),"Invalid mark",IF(AND(L149="Yes",COUNTIFS($B$5:$B$304,B149,$D$5:$D$304,D149,$F$5:$F$304,F149,$L$5:$L$304,"Yes")&gt;1),"Duplicate selected family","Valid"))))))</x:f>
      </x:c>
      <x:c r="R149" s="9" t="str">
        <x:f>IF(Q149="","",IF(Q149&lt;&gt;"Valid","Fix record",IF('Rules'!$B$30&lt;&gt;"Rules valid","Review rules",IF(L149&lt;&gt;"Yes","Not selected",IF(OR(J149&lt;&gt;"Yes",K149&lt;&gt;"Yes"),"Incomplete / unverified",IF(OR(C149&gt;'Rules'!$B$5,C149&lt;=0),"Invalid / future date",IF(D149="IA",IF(AND(I149="IA authentic",G149='Rules'!$B$14),"Yes","Not eligible IA"),IF(OR(D149="P1",D149="P2"),IF(AND(OR(I149="Independent timed",I149="Independent timed accommodated"),G149=IF(D149="P1",'Rules'!$B$12,'Rules'!$B$13),C149&gt;='Rules'!$B$5-'Rules'!$B$6),"Yes","Not eligible paper"),"Practice / partial"))))))))</x:f>
      </x:c>
    </x:row>
    <x:row r="150" ht="45" customHeight="1">
      <x:c r="A150" s="11" t="str"/>
      <x:c r="B150" s="11" t="str"/>
      <x:c r="C150" s="12" t="str"/>
      <x:c r="D150" s="11" t="str"/>
      <x:c r="E150" s="11" t="str"/>
      <x:c r="F150" s="11" t="str"/>
      <x:c r="G150" s="11" t="str"/>
      <x:c r="H150" s="11" t="str"/>
      <x:c r="I150" s="11" t="str"/>
      <x:c r="J150" s="11" t="str"/>
      <x:c r="K150" s="11" t="str"/>
      <x:c r="L150" s="11" t="str"/>
      <x:c r="M150" s="11" t="str"/>
      <x:c r="N150" s="11" t="str"/>
      <x:c r="O150" s="11" t="str"/>
      <x:c r="P150" s="16" t="str">
        <x:f>IF(AND(ISNUMBER(G150),G150&gt;0,ISNUMBER(H150),H150&gt;=0,H150&lt;=G150),H150/G150,"")</x:f>
      </x:c>
      <x:c r="Q150" s="10" t="str">
        <x:f>IF(AND(A150="",B150="",C150="",D150="",E150="",F150="",G150="",H150="",I150="",J150="",K150="",L150="",M150="",N150="",O150=""),"",IF(OR(A150="",B150="",E150="",F150="",M150="",NOT(ISNUMBER(C150))),"Missing identity/date/source",IF(COUNTIF($A$5:$A$304,A150)&gt;1,"Duplicate evidence ID",IF(OR(NOT(ISNUMBER(G150)),NOT(ISNUMBER(H150))),"Missing mark",IF(OR(G150&lt;=0,H150&lt;0,H150&gt;G150),"Invalid mark",IF(AND(L150="Yes",COUNTIFS($B$5:$B$304,B150,$D$5:$D$304,D150,$F$5:$F$304,F150,$L$5:$L$304,"Yes")&gt;1),"Duplicate selected family","Valid"))))))</x:f>
      </x:c>
      <x:c r="R150" s="10" t="str">
        <x:f>IF(Q150="","",IF(Q150&lt;&gt;"Valid","Fix record",IF('Rules'!$B$30&lt;&gt;"Rules valid","Review rules",IF(L150&lt;&gt;"Yes","Not selected",IF(OR(J150&lt;&gt;"Yes",K150&lt;&gt;"Yes"),"Incomplete / unverified",IF(OR(C150&gt;'Rules'!$B$5,C150&lt;=0),"Invalid / future date",IF(D150="IA",IF(AND(I150="IA authentic",G150='Rules'!$B$14),"Yes","Not eligible IA"),IF(OR(D150="P1",D150="P2"),IF(AND(OR(I150="Independent timed",I150="Independent timed accommodated"),G150=IF(D150="P1",'Rules'!$B$12,'Rules'!$B$13),C150&gt;='Rules'!$B$5-'Rules'!$B$6),"Yes","Not eligible paper"),"Practice / partial"))))))))</x:f>
      </x:c>
    </x:row>
    <x:row r="151" ht="45" customHeight="1">
      <x:c r="A151" s="11" t="str"/>
      <x:c r="B151" s="11" t="str"/>
      <x:c r="C151" s="12" t="str"/>
      <x:c r="D151" s="11" t="str"/>
      <x:c r="E151" s="11" t="str"/>
      <x:c r="F151" s="11" t="str"/>
      <x:c r="G151" s="11" t="str"/>
      <x:c r="H151" s="11" t="str"/>
      <x:c r="I151" s="11" t="str"/>
      <x:c r="J151" s="11" t="str"/>
      <x:c r="K151" s="11" t="str"/>
      <x:c r="L151" s="11" t="str"/>
      <x:c r="M151" s="11" t="str"/>
      <x:c r="N151" s="11" t="str"/>
      <x:c r="O151" s="11" t="str"/>
      <x:c r="P151" s="15" t="str">
        <x:f>IF(AND(ISNUMBER(G151),G151&gt;0,ISNUMBER(H151),H151&gt;=0,H151&lt;=G151),H151/G151,"")</x:f>
      </x:c>
      <x:c r="Q151" s="9" t="str">
        <x:f>IF(AND(A151="",B151="",C151="",D151="",E151="",F151="",G151="",H151="",I151="",J151="",K151="",L151="",M151="",N151="",O151=""),"",IF(OR(A151="",B151="",E151="",F151="",M151="",NOT(ISNUMBER(C151))),"Missing identity/date/source",IF(COUNTIF($A$5:$A$304,A151)&gt;1,"Duplicate evidence ID",IF(OR(NOT(ISNUMBER(G151)),NOT(ISNUMBER(H151))),"Missing mark",IF(OR(G151&lt;=0,H151&lt;0,H151&gt;G151),"Invalid mark",IF(AND(L151="Yes",COUNTIFS($B$5:$B$304,B151,$D$5:$D$304,D151,$F$5:$F$304,F151,$L$5:$L$304,"Yes")&gt;1),"Duplicate selected family","Valid"))))))</x:f>
      </x:c>
      <x:c r="R151" s="9" t="str">
        <x:f>IF(Q151="","",IF(Q151&lt;&gt;"Valid","Fix record",IF('Rules'!$B$30&lt;&gt;"Rules valid","Review rules",IF(L151&lt;&gt;"Yes","Not selected",IF(OR(J151&lt;&gt;"Yes",K151&lt;&gt;"Yes"),"Incomplete / unverified",IF(OR(C151&gt;'Rules'!$B$5,C151&lt;=0),"Invalid / future date",IF(D151="IA",IF(AND(I151="IA authentic",G151='Rules'!$B$14),"Yes","Not eligible IA"),IF(OR(D151="P1",D151="P2"),IF(AND(OR(I151="Independent timed",I151="Independent timed accommodated"),G151=IF(D151="P1",'Rules'!$B$12,'Rules'!$B$13),C151&gt;='Rules'!$B$5-'Rules'!$B$6),"Yes","Not eligible paper"),"Practice / partial"))))))))</x:f>
      </x:c>
    </x:row>
    <x:row r="152" ht="45" customHeight="1">
      <x:c r="A152" s="11" t="str"/>
      <x:c r="B152" s="11" t="str"/>
      <x:c r="C152" s="12" t="str"/>
      <x:c r="D152" s="11" t="str"/>
      <x:c r="E152" s="11" t="str"/>
      <x:c r="F152" s="11" t="str"/>
      <x:c r="G152" s="11" t="str"/>
      <x:c r="H152" s="11" t="str"/>
      <x:c r="I152" s="11" t="str"/>
      <x:c r="J152" s="11" t="str"/>
      <x:c r="K152" s="11" t="str"/>
      <x:c r="L152" s="11" t="str"/>
      <x:c r="M152" s="11" t="str"/>
      <x:c r="N152" s="11" t="str"/>
      <x:c r="O152" s="11" t="str"/>
      <x:c r="P152" s="16" t="str">
        <x:f>IF(AND(ISNUMBER(G152),G152&gt;0,ISNUMBER(H152),H152&gt;=0,H152&lt;=G152),H152/G152,"")</x:f>
      </x:c>
      <x:c r="Q152" s="10" t="str">
        <x:f>IF(AND(A152="",B152="",C152="",D152="",E152="",F152="",G152="",H152="",I152="",J152="",K152="",L152="",M152="",N152="",O152=""),"",IF(OR(A152="",B152="",E152="",F152="",M152="",NOT(ISNUMBER(C152))),"Missing identity/date/source",IF(COUNTIF($A$5:$A$304,A152)&gt;1,"Duplicate evidence ID",IF(OR(NOT(ISNUMBER(G152)),NOT(ISNUMBER(H152))),"Missing mark",IF(OR(G152&lt;=0,H152&lt;0,H152&gt;G152),"Invalid mark",IF(AND(L152="Yes",COUNTIFS($B$5:$B$304,B152,$D$5:$D$304,D152,$F$5:$F$304,F152,$L$5:$L$304,"Yes")&gt;1),"Duplicate selected family","Valid"))))))</x:f>
      </x:c>
      <x:c r="R152" s="10" t="str">
        <x:f>IF(Q152="","",IF(Q152&lt;&gt;"Valid","Fix record",IF('Rules'!$B$30&lt;&gt;"Rules valid","Review rules",IF(L152&lt;&gt;"Yes","Not selected",IF(OR(J152&lt;&gt;"Yes",K152&lt;&gt;"Yes"),"Incomplete / unverified",IF(OR(C152&gt;'Rules'!$B$5,C152&lt;=0),"Invalid / future date",IF(D152="IA",IF(AND(I152="IA authentic",G152='Rules'!$B$14),"Yes","Not eligible IA"),IF(OR(D152="P1",D152="P2"),IF(AND(OR(I152="Independent timed",I152="Independent timed accommodated"),G152=IF(D152="P1",'Rules'!$B$12,'Rules'!$B$13),C152&gt;='Rules'!$B$5-'Rules'!$B$6),"Yes","Not eligible paper"),"Practice / partial"))))))))</x:f>
      </x:c>
    </x:row>
    <x:row r="153" ht="45" customHeight="1">
      <x:c r="A153" s="11" t="str"/>
      <x:c r="B153" s="11" t="str"/>
      <x:c r="C153" s="12" t="str"/>
      <x:c r="D153" s="11" t="str"/>
      <x:c r="E153" s="11" t="str"/>
      <x:c r="F153" s="11" t="str"/>
      <x:c r="G153" s="11" t="str"/>
      <x:c r="H153" s="11" t="str"/>
      <x:c r="I153" s="11" t="str"/>
      <x:c r="J153" s="11" t="str"/>
      <x:c r="K153" s="11" t="str"/>
      <x:c r="L153" s="11" t="str"/>
      <x:c r="M153" s="11" t="str"/>
      <x:c r="N153" s="11" t="str"/>
      <x:c r="O153" s="11" t="str"/>
      <x:c r="P153" s="15" t="str">
        <x:f>IF(AND(ISNUMBER(G153),G153&gt;0,ISNUMBER(H153),H153&gt;=0,H153&lt;=G153),H153/G153,"")</x:f>
      </x:c>
      <x:c r="Q153" s="9" t="str">
        <x:f>IF(AND(A153="",B153="",C153="",D153="",E153="",F153="",G153="",H153="",I153="",J153="",K153="",L153="",M153="",N153="",O153=""),"",IF(OR(A153="",B153="",E153="",F153="",M153="",NOT(ISNUMBER(C153))),"Missing identity/date/source",IF(COUNTIF($A$5:$A$304,A153)&gt;1,"Duplicate evidence ID",IF(OR(NOT(ISNUMBER(G153)),NOT(ISNUMBER(H153))),"Missing mark",IF(OR(G153&lt;=0,H153&lt;0,H153&gt;G153),"Invalid mark",IF(AND(L153="Yes",COUNTIFS($B$5:$B$304,B153,$D$5:$D$304,D153,$F$5:$F$304,F153,$L$5:$L$304,"Yes")&gt;1),"Duplicate selected family","Valid"))))))</x:f>
      </x:c>
      <x:c r="R153" s="9" t="str">
        <x:f>IF(Q153="","",IF(Q153&lt;&gt;"Valid","Fix record",IF('Rules'!$B$30&lt;&gt;"Rules valid","Review rules",IF(L153&lt;&gt;"Yes","Not selected",IF(OR(J153&lt;&gt;"Yes",K153&lt;&gt;"Yes"),"Incomplete / unverified",IF(OR(C153&gt;'Rules'!$B$5,C153&lt;=0),"Invalid / future date",IF(D153="IA",IF(AND(I153="IA authentic",G153='Rules'!$B$14),"Yes","Not eligible IA"),IF(OR(D153="P1",D153="P2"),IF(AND(OR(I153="Independent timed",I153="Independent timed accommodated"),G153=IF(D153="P1",'Rules'!$B$12,'Rules'!$B$13),C153&gt;='Rules'!$B$5-'Rules'!$B$6),"Yes","Not eligible paper"),"Practice / partial"))))))))</x:f>
      </x:c>
    </x:row>
    <x:row r="154" ht="45" customHeight="1">
      <x:c r="A154" s="11" t="str"/>
      <x:c r="B154" s="11" t="str"/>
      <x:c r="C154" s="12" t="str"/>
      <x:c r="D154" s="11" t="str"/>
      <x:c r="E154" s="11" t="str"/>
      <x:c r="F154" s="11" t="str"/>
      <x:c r="G154" s="11" t="str"/>
      <x:c r="H154" s="11" t="str"/>
      <x:c r="I154" s="11" t="str"/>
      <x:c r="J154" s="11" t="str"/>
      <x:c r="K154" s="11" t="str"/>
      <x:c r="L154" s="11" t="str"/>
      <x:c r="M154" s="11" t="str"/>
      <x:c r="N154" s="11" t="str"/>
      <x:c r="O154" s="11" t="str"/>
      <x:c r="P154" s="16" t="str">
        <x:f>IF(AND(ISNUMBER(G154),G154&gt;0,ISNUMBER(H154),H154&gt;=0,H154&lt;=G154),H154/G154,"")</x:f>
      </x:c>
      <x:c r="Q154" s="10" t="str">
        <x:f>IF(AND(A154="",B154="",C154="",D154="",E154="",F154="",G154="",H154="",I154="",J154="",K154="",L154="",M154="",N154="",O154=""),"",IF(OR(A154="",B154="",E154="",F154="",M154="",NOT(ISNUMBER(C154))),"Missing identity/date/source",IF(COUNTIF($A$5:$A$304,A154)&gt;1,"Duplicate evidence ID",IF(OR(NOT(ISNUMBER(G154)),NOT(ISNUMBER(H154))),"Missing mark",IF(OR(G154&lt;=0,H154&lt;0,H154&gt;G154),"Invalid mark",IF(AND(L154="Yes",COUNTIFS($B$5:$B$304,B154,$D$5:$D$304,D154,$F$5:$F$304,F154,$L$5:$L$304,"Yes")&gt;1),"Duplicate selected family","Valid"))))))</x:f>
      </x:c>
      <x:c r="R154" s="10" t="str">
        <x:f>IF(Q154="","",IF(Q154&lt;&gt;"Valid","Fix record",IF('Rules'!$B$30&lt;&gt;"Rules valid","Review rules",IF(L154&lt;&gt;"Yes","Not selected",IF(OR(J154&lt;&gt;"Yes",K154&lt;&gt;"Yes"),"Incomplete / unverified",IF(OR(C154&gt;'Rules'!$B$5,C154&lt;=0),"Invalid / future date",IF(D154="IA",IF(AND(I154="IA authentic",G154='Rules'!$B$14),"Yes","Not eligible IA"),IF(OR(D154="P1",D154="P2"),IF(AND(OR(I154="Independent timed",I154="Independent timed accommodated"),G154=IF(D154="P1",'Rules'!$B$12,'Rules'!$B$13),C154&gt;='Rules'!$B$5-'Rules'!$B$6),"Yes","Not eligible paper"),"Practice / partial"))))))))</x:f>
      </x:c>
    </x:row>
    <x:row r="155" ht="45" customHeight="1">
      <x:c r="A155" s="11" t="str"/>
      <x:c r="B155" s="11" t="str"/>
      <x:c r="C155" s="12" t="str"/>
      <x:c r="D155" s="11" t="str"/>
      <x:c r="E155" s="11" t="str"/>
      <x:c r="F155" s="11" t="str"/>
      <x:c r="G155" s="11" t="str"/>
      <x:c r="H155" s="11" t="str"/>
      <x:c r="I155" s="11" t="str"/>
      <x:c r="J155" s="11" t="str"/>
      <x:c r="K155" s="11" t="str"/>
      <x:c r="L155" s="11" t="str"/>
      <x:c r="M155" s="11" t="str"/>
      <x:c r="N155" s="11" t="str"/>
      <x:c r="O155" s="11" t="str"/>
      <x:c r="P155" s="15" t="str">
        <x:f>IF(AND(ISNUMBER(G155),G155&gt;0,ISNUMBER(H155),H155&gt;=0,H155&lt;=G155),H155/G155,"")</x:f>
      </x:c>
      <x:c r="Q155" s="9" t="str">
        <x:f>IF(AND(A155="",B155="",C155="",D155="",E155="",F155="",G155="",H155="",I155="",J155="",K155="",L155="",M155="",N155="",O155=""),"",IF(OR(A155="",B155="",E155="",F155="",M155="",NOT(ISNUMBER(C155))),"Missing identity/date/source",IF(COUNTIF($A$5:$A$304,A155)&gt;1,"Duplicate evidence ID",IF(OR(NOT(ISNUMBER(G155)),NOT(ISNUMBER(H155))),"Missing mark",IF(OR(G155&lt;=0,H155&lt;0,H155&gt;G155),"Invalid mark",IF(AND(L155="Yes",COUNTIFS($B$5:$B$304,B155,$D$5:$D$304,D155,$F$5:$F$304,F155,$L$5:$L$304,"Yes")&gt;1),"Duplicate selected family","Valid"))))))</x:f>
      </x:c>
      <x:c r="R155" s="9" t="str">
        <x:f>IF(Q155="","",IF(Q155&lt;&gt;"Valid","Fix record",IF('Rules'!$B$30&lt;&gt;"Rules valid","Review rules",IF(L155&lt;&gt;"Yes","Not selected",IF(OR(J155&lt;&gt;"Yes",K155&lt;&gt;"Yes"),"Incomplete / unverified",IF(OR(C155&gt;'Rules'!$B$5,C155&lt;=0),"Invalid / future date",IF(D155="IA",IF(AND(I155="IA authentic",G155='Rules'!$B$14),"Yes","Not eligible IA"),IF(OR(D155="P1",D155="P2"),IF(AND(OR(I155="Independent timed",I155="Independent timed accommodated"),G155=IF(D155="P1",'Rules'!$B$12,'Rules'!$B$13),C155&gt;='Rules'!$B$5-'Rules'!$B$6),"Yes","Not eligible paper"),"Practice / partial"))))))))</x:f>
      </x:c>
    </x:row>
    <x:row r="156" ht="45" customHeight="1">
      <x:c r="A156" s="11" t="str"/>
      <x:c r="B156" s="11" t="str"/>
      <x:c r="C156" s="12" t="str"/>
      <x:c r="D156" s="11" t="str"/>
      <x:c r="E156" s="11" t="str"/>
      <x:c r="F156" s="11" t="str"/>
      <x:c r="G156" s="11" t="str"/>
      <x:c r="H156" s="11" t="str"/>
      <x:c r="I156" s="11" t="str"/>
      <x:c r="J156" s="11" t="str"/>
      <x:c r="K156" s="11" t="str"/>
      <x:c r="L156" s="11" t="str"/>
      <x:c r="M156" s="11" t="str"/>
      <x:c r="N156" s="11" t="str"/>
      <x:c r="O156" s="11" t="str"/>
      <x:c r="P156" s="16" t="str">
        <x:f>IF(AND(ISNUMBER(G156),G156&gt;0,ISNUMBER(H156),H156&gt;=0,H156&lt;=G156),H156/G156,"")</x:f>
      </x:c>
      <x:c r="Q156" s="10" t="str">
        <x:f>IF(AND(A156="",B156="",C156="",D156="",E156="",F156="",G156="",H156="",I156="",J156="",K156="",L156="",M156="",N156="",O156=""),"",IF(OR(A156="",B156="",E156="",F156="",M156="",NOT(ISNUMBER(C156))),"Missing identity/date/source",IF(COUNTIF($A$5:$A$304,A156)&gt;1,"Duplicate evidence ID",IF(OR(NOT(ISNUMBER(G156)),NOT(ISNUMBER(H156))),"Missing mark",IF(OR(G156&lt;=0,H156&lt;0,H156&gt;G156),"Invalid mark",IF(AND(L156="Yes",COUNTIFS($B$5:$B$304,B156,$D$5:$D$304,D156,$F$5:$F$304,F156,$L$5:$L$304,"Yes")&gt;1),"Duplicate selected family","Valid"))))))</x:f>
      </x:c>
      <x:c r="R156" s="10" t="str">
        <x:f>IF(Q156="","",IF(Q156&lt;&gt;"Valid","Fix record",IF('Rules'!$B$30&lt;&gt;"Rules valid","Review rules",IF(L156&lt;&gt;"Yes","Not selected",IF(OR(J156&lt;&gt;"Yes",K156&lt;&gt;"Yes"),"Incomplete / unverified",IF(OR(C156&gt;'Rules'!$B$5,C156&lt;=0),"Invalid / future date",IF(D156="IA",IF(AND(I156="IA authentic",G156='Rules'!$B$14),"Yes","Not eligible IA"),IF(OR(D156="P1",D156="P2"),IF(AND(OR(I156="Independent timed",I156="Independent timed accommodated"),G156=IF(D156="P1",'Rules'!$B$12,'Rules'!$B$13),C156&gt;='Rules'!$B$5-'Rules'!$B$6),"Yes","Not eligible paper"),"Practice / partial"))))))))</x:f>
      </x:c>
    </x:row>
    <x:row r="157" ht="45" customHeight="1">
      <x:c r="A157" s="11" t="str"/>
      <x:c r="B157" s="11" t="str"/>
      <x:c r="C157" s="12" t="str"/>
      <x:c r="D157" s="11" t="str"/>
      <x:c r="E157" s="11" t="str"/>
      <x:c r="F157" s="11" t="str"/>
      <x:c r="G157" s="11" t="str"/>
      <x:c r="H157" s="11" t="str"/>
      <x:c r="I157" s="11" t="str"/>
      <x:c r="J157" s="11" t="str"/>
      <x:c r="K157" s="11" t="str"/>
      <x:c r="L157" s="11" t="str"/>
      <x:c r="M157" s="11" t="str"/>
      <x:c r="N157" s="11" t="str"/>
      <x:c r="O157" s="11" t="str"/>
      <x:c r="P157" s="15" t="str">
        <x:f>IF(AND(ISNUMBER(G157),G157&gt;0,ISNUMBER(H157),H157&gt;=0,H157&lt;=G157),H157/G157,"")</x:f>
      </x:c>
      <x:c r="Q157" s="9" t="str">
        <x:f>IF(AND(A157="",B157="",C157="",D157="",E157="",F157="",G157="",H157="",I157="",J157="",K157="",L157="",M157="",N157="",O157=""),"",IF(OR(A157="",B157="",E157="",F157="",M157="",NOT(ISNUMBER(C157))),"Missing identity/date/source",IF(COUNTIF($A$5:$A$304,A157)&gt;1,"Duplicate evidence ID",IF(OR(NOT(ISNUMBER(G157)),NOT(ISNUMBER(H157))),"Missing mark",IF(OR(G157&lt;=0,H157&lt;0,H157&gt;G157),"Invalid mark",IF(AND(L157="Yes",COUNTIFS($B$5:$B$304,B157,$D$5:$D$304,D157,$F$5:$F$304,F157,$L$5:$L$304,"Yes")&gt;1),"Duplicate selected family","Valid"))))))</x:f>
      </x:c>
      <x:c r="R157" s="9" t="str">
        <x:f>IF(Q157="","",IF(Q157&lt;&gt;"Valid","Fix record",IF('Rules'!$B$30&lt;&gt;"Rules valid","Review rules",IF(L157&lt;&gt;"Yes","Not selected",IF(OR(J157&lt;&gt;"Yes",K157&lt;&gt;"Yes"),"Incomplete / unverified",IF(OR(C157&gt;'Rules'!$B$5,C157&lt;=0),"Invalid / future date",IF(D157="IA",IF(AND(I157="IA authentic",G157='Rules'!$B$14),"Yes","Not eligible IA"),IF(OR(D157="P1",D157="P2"),IF(AND(OR(I157="Independent timed",I157="Independent timed accommodated"),G157=IF(D157="P1",'Rules'!$B$12,'Rules'!$B$13),C157&gt;='Rules'!$B$5-'Rules'!$B$6),"Yes","Not eligible paper"),"Practice / partial"))))))))</x:f>
      </x:c>
    </x:row>
    <x:row r="158" ht="45" customHeight="1">
      <x:c r="A158" s="11" t="str"/>
      <x:c r="B158" s="11" t="str"/>
      <x:c r="C158" s="12" t="str"/>
      <x:c r="D158" s="11" t="str"/>
      <x:c r="E158" s="11" t="str"/>
      <x:c r="F158" s="11" t="str"/>
      <x:c r="G158" s="11" t="str"/>
      <x:c r="H158" s="11" t="str"/>
      <x:c r="I158" s="11" t="str"/>
      <x:c r="J158" s="11" t="str"/>
      <x:c r="K158" s="11" t="str"/>
      <x:c r="L158" s="11" t="str"/>
      <x:c r="M158" s="11" t="str"/>
      <x:c r="N158" s="11" t="str"/>
      <x:c r="O158" s="11" t="str"/>
      <x:c r="P158" s="16" t="str">
        <x:f>IF(AND(ISNUMBER(G158),G158&gt;0,ISNUMBER(H158),H158&gt;=0,H158&lt;=G158),H158/G158,"")</x:f>
      </x:c>
      <x:c r="Q158" s="10" t="str">
        <x:f>IF(AND(A158="",B158="",C158="",D158="",E158="",F158="",G158="",H158="",I158="",J158="",K158="",L158="",M158="",N158="",O158=""),"",IF(OR(A158="",B158="",E158="",F158="",M158="",NOT(ISNUMBER(C158))),"Missing identity/date/source",IF(COUNTIF($A$5:$A$304,A158)&gt;1,"Duplicate evidence ID",IF(OR(NOT(ISNUMBER(G158)),NOT(ISNUMBER(H158))),"Missing mark",IF(OR(G158&lt;=0,H158&lt;0,H158&gt;G158),"Invalid mark",IF(AND(L158="Yes",COUNTIFS($B$5:$B$304,B158,$D$5:$D$304,D158,$F$5:$F$304,F158,$L$5:$L$304,"Yes")&gt;1),"Duplicate selected family","Valid"))))))</x:f>
      </x:c>
      <x:c r="R158" s="10" t="str">
        <x:f>IF(Q158="","",IF(Q158&lt;&gt;"Valid","Fix record",IF('Rules'!$B$30&lt;&gt;"Rules valid","Review rules",IF(L158&lt;&gt;"Yes","Not selected",IF(OR(J158&lt;&gt;"Yes",K158&lt;&gt;"Yes"),"Incomplete / unverified",IF(OR(C158&gt;'Rules'!$B$5,C158&lt;=0),"Invalid / future date",IF(D158="IA",IF(AND(I158="IA authentic",G158='Rules'!$B$14),"Yes","Not eligible IA"),IF(OR(D158="P1",D158="P2"),IF(AND(OR(I158="Independent timed",I158="Independent timed accommodated"),G158=IF(D158="P1",'Rules'!$B$12,'Rules'!$B$13),C158&gt;='Rules'!$B$5-'Rules'!$B$6),"Yes","Not eligible paper"),"Practice / partial"))))))))</x:f>
      </x:c>
    </x:row>
    <x:row r="159" ht="45" customHeight="1">
      <x:c r="A159" s="11" t="str"/>
      <x:c r="B159" s="11" t="str"/>
      <x:c r="C159" s="12" t="str"/>
      <x:c r="D159" s="11" t="str"/>
      <x:c r="E159" s="11" t="str"/>
      <x:c r="F159" s="11" t="str"/>
      <x:c r="G159" s="11" t="str"/>
      <x:c r="H159" s="11" t="str"/>
      <x:c r="I159" s="11" t="str"/>
      <x:c r="J159" s="11" t="str"/>
      <x:c r="K159" s="11" t="str"/>
      <x:c r="L159" s="11" t="str"/>
      <x:c r="M159" s="11" t="str"/>
      <x:c r="N159" s="11" t="str"/>
      <x:c r="O159" s="11" t="str"/>
      <x:c r="P159" s="15" t="str">
        <x:f>IF(AND(ISNUMBER(G159),G159&gt;0,ISNUMBER(H159),H159&gt;=0,H159&lt;=G159),H159/G159,"")</x:f>
      </x:c>
      <x:c r="Q159" s="9" t="str">
        <x:f>IF(AND(A159="",B159="",C159="",D159="",E159="",F159="",G159="",H159="",I159="",J159="",K159="",L159="",M159="",N159="",O159=""),"",IF(OR(A159="",B159="",E159="",F159="",M159="",NOT(ISNUMBER(C159))),"Missing identity/date/source",IF(COUNTIF($A$5:$A$304,A159)&gt;1,"Duplicate evidence ID",IF(OR(NOT(ISNUMBER(G159)),NOT(ISNUMBER(H159))),"Missing mark",IF(OR(G159&lt;=0,H159&lt;0,H159&gt;G159),"Invalid mark",IF(AND(L159="Yes",COUNTIFS($B$5:$B$304,B159,$D$5:$D$304,D159,$F$5:$F$304,F159,$L$5:$L$304,"Yes")&gt;1),"Duplicate selected family","Valid"))))))</x:f>
      </x:c>
      <x:c r="R159" s="9" t="str">
        <x:f>IF(Q159="","",IF(Q159&lt;&gt;"Valid","Fix record",IF('Rules'!$B$30&lt;&gt;"Rules valid","Review rules",IF(L159&lt;&gt;"Yes","Not selected",IF(OR(J159&lt;&gt;"Yes",K159&lt;&gt;"Yes"),"Incomplete / unverified",IF(OR(C159&gt;'Rules'!$B$5,C159&lt;=0),"Invalid / future date",IF(D159="IA",IF(AND(I159="IA authentic",G159='Rules'!$B$14),"Yes","Not eligible IA"),IF(OR(D159="P1",D159="P2"),IF(AND(OR(I159="Independent timed",I159="Independent timed accommodated"),G159=IF(D159="P1",'Rules'!$B$12,'Rules'!$B$13),C159&gt;='Rules'!$B$5-'Rules'!$B$6),"Yes","Not eligible paper"),"Practice / partial"))))))))</x:f>
      </x:c>
    </x:row>
    <x:row r="160" ht="45" customHeight="1">
      <x:c r="A160" s="11" t="str"/>
      <x:c r="B160" s="11" t="str"/>
      <x:c r="C160" s="12" t="str"/>
      <x:c r="D160" s="11" t="str"/>
      <x:c r="E160" s="11" t="str"/>
      <x:c r="F160" s="11" t="str"/>
      <x:c r="G160" s="11" t="str"/>
      <x:c r="H160" s="11" t="str"/>
      <x:c r="I160" s="11" t="str"/>
      <x:c r="J160" s="11" t="str"/>
      <x:c r="K160" s="11" t="str"/>
      <x:c r="L160" s="11" t="str"/>
      <x:c r="M160" s="11" t="str"/>
      <x:c r="N160" s="11" t="str"/>
      <x:c r="O160" s="11" t="str"/>
      <x:c r="P160" s="16" t="str">
        <x:f>IF(AND(ISNUMBER(G160),G160&gt;0,ISNUMBER(H160),H160&gt;=0,H160&lt;=G160),H160/G160,"")</x:f>
      </x:c>
      <x:c r="Q160" s="10" t="str">
        <x:f>IF(AND(A160="",B160="",C160="",D160="",E160="",F160="",G160="",H160="",I160="",J160="",K160="",L160="",M160="",N160="",O160=""),"",IF(OR(A160="",B160="",E160="",F160="",M160="",NOT(ISNUMBER(C160))),"Missing identity/date/source",IF(COUNTIF($A$5:$A$304,A160)&gt;1,"Duplicate evidence ID",IF(OR(NOT(ISNUMBER(G160)),NOT(ISNUMBER(H160))),"Missing mark",IF(OR(G160&lt;=0,H160&lt;0,H160&gt;G160),"Invalid mark",IF(AND(L160="Yes",COUNTIFS($B$5:$B$304,B160,$D$5:$D$304,D160,$F$5:$F$304,F160,$L$5:$L$304,"Yes")&gt;1),"Duplicate selected family","Valid"))))))</x:f>
      </x:c>
      <x:c r="R160" s="10" t="str">
        <x:f>IF(Q160="","",IF(Q160&lt;&gt;"Valid","Fix record",IF('Rules'!$B$30&lt;&gt;"Rules valid","Review rules",IF(L160&lt;&gt;"Yes","Not selected",IF(OR(J160&lt;&gt;"Yes",K160&lt;&gt;"Yes"),"Incomplete / unverified",IF(OR(C160&gt;'Rules'!$B$5,C160&lt;=0),"Invalid / future date",IF(D160="IA",IF(AND(I160="IA authentic",G160='Rules'!$B$14),"Yes","Not eligible IA"),IF(OR(D160="P1",D160="P2"),IF(AND(OR(I160="Independent timed",I160="Independent timed accommodated"),G160=IF(D160="P1",'Rules'!$B$12,'Rules'!$B$13),C160&gt;='Rules'!$B$5-'Rules'!$B$6),"Yes","Not eligible paper"),"Practice / partial"))))))))</x:f>
      </x:c>
    </x:row>
    <x:row r="161" ht="45" customHeight="1">
      <x:c r="A161" s="11" t="str"/>
      <x:c r="B161" s="11" t="str"/>
      <x:c r="C161" s="12" t="str"/>
      <x:c r="D161" s="11" t="str"/>
      <x:c r="E161" s="11" t="str"/>
      <x:c r="F161" s="11" t="str"/>
      <x:c r="G161" s="11" t="str"/>
      <x:c r="H161" s="11" t="str"/>
      <x:c r="I161" s="11" t="str"/>
      <x:c r="J161" s="11" t="str"/>
      <x:c r="K161" s="11" t="str"/>
      <x:c r="L161" s="11" t="str"/>
      <x:c r="M161" s="11" t="str"/>
      <x:c r="N161" s="11" t="str"/>
      <x:c r="O161" s="11" t="str"/>
      <x:c r="P161" s="15" t="str">
        <x:f>IF(AND(ISNUMBER(G161),G161&gt;0,ISNUMBER(H161),H161&gt;=0,H161&lt;=G161),H161/G161,"")</x:f>
      </x:c>
      <x:c r="Q161" s="9" t="str">
        <x:f>IF(AND(A161="",B161="",C161="",D161="",E161="",F161="",G161="",H161="",I161="",J161="",K161="",L161="",M161="",N161="",O161=""),"",IF(OR(A161="",B161="",E161="",F161="",M161="",NOT(ISNUMBER(C161))),"Missing identity/date/source",IF(COUNTIF($A$5:$A$304,A161)&gt;1,"Duplicate evidence ID",IF(OR(NOT(ISNUMBER(G161)),NOT(ISNUMBER(H161))),"Missing mark",IF(OR(G161&lt;=0,H161&lt;0,H161&gt;G161),"Invalid mark",IF(AND(L161="Yes",COUNTIFS($B$5:$B$304,B161,$D$5:$D$304,D161,$F$5:$F$304,F161,$L$5:$L$304,"Yes")&gt;1),"Duplicate selected family","Valid"))))))</x:f>
      </x:c>
      <x:c r="R161" s="9" t="str">
        <x:f>IF(Q161="","",IF(Q161&lt;&gt;"Valid","Fix record",IF('Rules'!$B$30&lt;&gt;"Rules valid","Review rules",IF(L161&lt;&gt;"Yes","Not selected",IF(OR(J161&lt;&gt;"Yes",K161&lt;&gt;"Yes"),"Incomplete / unverified",IF(OR(C161&gt;'Rules'!$B$5,C161&lt;=0),"Invalid / future date",IF(D161="IA",IF(AND(I161="IA authentic",G161='Rules'!$B$14),"Yes","Not eligible IA"),IF(OR(D161="P1",D161="P2"),IF(AND(OR(I161="Independent timed",I161="Independent timed accommodated"),G161=IF(D161="P1",'Rules'!$B$12,'Rules'!$B$13),C161&gt;='Rules'!$B$5-'Rules'!$B$6),"Yes","Not eligible paper"),"Practice / partial"))))))))</x:f>
      </x:c>
    </x:row>
    <x:row r="162" ht="45" customHeight="1">
      <x:c r="A162" s="11" t="str"/>
      <x:c r="B162" s="11" t="str"/>
      <x:c r="C162" s="12" t="str"/>
      <x:c r="D162" s="11" t="str"/>
      <x:c r="E162" s="11" t="str"/>
      <x:c r="F162" s="11" t="str"/>
      <x:c r="G162" s="11" t="str"/>
      <x:c r="H162" s="11" t="str"/>
      <x:c r="I162" s="11" t="str"/>
      <x:c r="J162" s="11" t="str"/>
      <x:c r="K162" s="11" t="str"/>
      <x:c r="L162" s="11" t="str"/>
      <x:c r="M162" s="11" t="str"/>
      <x:c r="N162" s="11" t="str"/>
      <x:c r="O162" s="11" t="str"/>
      <x:c r="P162" s="16" t="str">
        <x:f>IF(AND(ISNUMBER(G162),G162&gt;0,ISNUMBER(H162),H162&gt;=0,H162&lt;=G162),H162/G162,"")</x:f>
      </x:c>
      <x:c r="Q162" s="10" t="str">
        <x:f>IF(AND(A162="",B162="",C162="",D162="",E162="",F162="",G162="",H162="",I162="",J162="",K162="",L162="",M162="",N162="",O162=""),"",IF(OR(A162="",B162="",E162="",F162="",M162="",NOT(ISNUMBER(C162))),"Missing identity/date/source",IF(COUNTIF($A$5:$A$304,A162)&gt;1,"Duplicate evidence ID",IF(OR(NOT(ISNUMBER(G162)),NOT(ISNUMBER(H162))),"Missing mark",IF(OR(G162&lt;=0,H162&lt;0,H162&gt;G162),"Invalid mark",IF(AND(L162="Yes",COUNTIFS($B$5:$B$304,B162,$D$5:$D$304,D162,$F$5:$F$304,F162,$L$5:$L$304,"Yes")&gt;1),"Duplicate selected family","Valid"))))))</x:f>
      </x:c>
      <x:c r="R162" s="10" t="str">
        <x:f>IF(Q162="","",IF(Q162&lt;&gt;"Valid","Fix record",IF('Rules'!$B$30&lt;&gt;"Rules valid","Review rules",IF(L162&lt;&gt;"Yes","Not selected",IF(OR(J162&lt;&gt;"Yes",K162&lt;&gt;"Yes"),"Incomplete / unverified",IF(OR(C162&gt;'Rules'!$B$5,C162&lt;=0),"Invalid / future date",IF(D162="IA",IF(AND(I162="IA authentic",G162='Rules'!$B$14),"Yes","Not eligible IA"),IF(OR(D162="P1",D162="P2"),IF(AND(OR(I162="Independent timed",I162="Independent timed accommodated"),G162=IF(D162="P1",'Rules'!$B$12,'Rules'!$B$13),C162&gt;='Rules'!$B$5-'Rules'!$B$6),"Yes","Not eligible paper"),"Practice / partial"))))))))</x:f>
      </x:c>
    </x:row>
    <x:row r="163" ht="45" customHeight="1">
      <x:c r="A163" s="11" t="str"/>
      <x:c r="B163" s="11" t="str"/>
      <x:c r="C163" s="12" t="str"/>
      <x:c r="D163" s="11" t="str"/>
      <x:c r="E163" s="11" t="str"/>
      <x:c r="F163" s="11" t="str"/>
      <x:c r="G163" s="11" t="str"/>
      <x:c r="H163" s="11" t="str"/>
      <x:c r="I163" s="11" t="str"/>
      <x:c r="J163" s="11" t="str"/>
      <x:c r="K163" s="11" t="str"/>
      <x:c r="L163" s="11" t="str"/>
      <x:c r="M163" s="11" t="str"/>
      <x:c r="N163" s="11" t="str"/>
      <x:c r="O163" s="11" t="str"/>
      <x:c r="P163" s="15" t="str">
        <x:f>IF(AND(ISNUMBER(G163),G163&gt;0,ISNUMBER(H163),H163&gt;=0,H163&lt;=G163),H163/G163,"")</x:f>
      </x:c>
      <x:c r="Q163" s="9" t="str">
        <x:f>IF(AND(A163="",B163="",C163="",D163="",E163="",F163="",G163="",H163="",I163="",J163="",K163="",L163="",M163="",N163="",O163=""),"",IF(OR(A163="",B163="",E163="",F163="",M163="",NOT(ISNUMBER(C163))),"Missing identity/date/source",IF(COUNTIF($A$5:$A$304,A163)&gt;1,"Duplicate evidence ID",IF(OR(NOT(ISNUMBER(G163)),NOT(ISNUMBER(H163))),"Missing mark",IF(OR(G163&lt;=0,H163&lt;0,H163&gt;G163),"Invalid mark",IF(AND(L163="Yes",COUNTIFS($B$5:$B$304,B163,$D$5:$D$304,D163,$F$5:$F$304,F163,$L$5:$L$304,"Yes")&gt;1),"Duplicate selected family","Valid"))))))</x:f>
      </x:c>
      <x:c r="R163" s="9" t="str">
        <x:f>IF(Q163="","",IF(Q163&lt;&gt;"Valid","Fix record",IF('Rules'!$B$30&lt;&gt;"Rules valid","Review rules",IF(L163&lt;&gt;"Yes","Not selected",IF(OR(J163&lt;&gt;"Yes",K163&lt;&gt;"Yes"),"Incomplete / unverified",IF(OR(C163&gt;'Rules'!$B$5,C163&lt;=0),"Invalid / future date",IF(D163="IA",IF(AND(I163="IA authentic",G163='Rules'!$B$14),"Yes","Not eligible IA"),IF(OR(D163="P1",D163="P2"),IF(AND(OR(I163="Independent timed",I163="Independent timed accommodated"),G163=IF(D163="P1",'Rules'!$B$12,'Rules'!$B$13),C163&gt;='Rules'!$B$5-'Rules'!$B$6),"Yes","Not eligible paper"),"Practice / partial"))))))))</x:f>
      </x:c>
    </x:row>
    <x:row r="164" ht="45" customHeight="1">
      <x:c r="A164" s="11" t="str"/>
      <x:c r="B164" s="11" t="str"/>
      <x:c r="C164" s="12" t="str"/>
      <x:c r="D164" s="11" t="str"/>
      <x:c r="E164" s="11" t="str"/>
      <x:c r="F164" s="11" t="str"/>
      <x:c r="G164" s="11" t="str"/>
      <x:c r="H164" s="11" t="str"/>
      <x:c r="I164" s="11" t="str"/>
      <x:c r="J164" s="11" t="str"/>
      <x:c r="K164" s="11" t="str"/>
      <x:c r="L164" s="11" t="str"/>
      <x:c r="M164" s="11" t="str"/>
      <x:c r="N164" s="11" t="str"/>
      <x:c r="O164" s="11" t="str"/>
      <x:c r="P164" s="16" t="str">
        <x:f>IF(AND(ISNUMBER(G164),G164&gt;0,ISNUMBER(H164),H164&gt;=0,H164&lt;=G164),H164/G164,"")</x:f>
      </x:c>
      <x:c r="Q164" s="10" t="str">
        <x:f>IF(AND(A164="",B164="",C164="",D164="",E164="",F164="",G164="",H164="",I164="",J164="",K164="",L164="",M164="",N164="",O164=""),"",IF(OR(A164="",B164="",E164="",F164="",M164="",NOT(ISNUMBER(C164))),"Missing identity/date/source",IF(COUNTIF($A$5:$A$304,A164)&gt;1,"Duplicate evidence ID",IF(OR(NOT(ISNUMBER(G164)),NOT(ISNUMBER(H164))),"Missing mark",IF(OR(G164&lt;=0,H164&lt;0,H164&gt;G164),"Invalid mark",IF(AND(L164="Yes",COUNTIFS($B$5:$B$304,B164,$D$5:$D$304,D164,$F$5:$F$304,F164,$L$5:$L$304,"Yes")&gt;1),"Duplicate selected family","Valid"))))))</x:f>
      </x:c>
      <x:c r="R164" s="10" t="str">
        <x:f>IF(Q164="","",IF(Q164&lt;&gt;"Valid","Fix record",IF('Rules'!$B$30&lt;&gt;"Rules valid","Review rules",IF(L164&lt;&gt;"Yes","Not selected",IF(OR(J164&lt;&gt;"Yes",K164&lt;&gt;"Yes"),"Incomplete / unverified",IF(OR(C164&gt;'Rules'!$B$5,C164&lt;=0),"Invalid / future date",IF(D164="IA",IF(AND(I164="IA authentic",G164='Rules'!$B$14),"Yes","Not eligible IA"),IF(OR(D164="P1",D164="P2"),IF(AND(OR(I164="Independent timed",I164="Independent timed accommodated"),G164=IF(D164="P1",'Rules'!$B$12,'Rules'!$B$13),C164&gt;='Rules'!$B$5-'Rules'!$B$6),"Yes","Not eligible paper"),"Practice / partial"))))))))</x:f>
      </x:c>
    </x:row>
    <x:row r="165" ht="45" customHeight="1">
      <x:c r="A165" s="11" t="str"/>
      <x:c r="B165" s="11" t="str"/>
      <x:c r="C165" s="12" t="str"/>
      <x:c r="D165" s="11" t="str"/>
      <x:c r="E165" s="11" t="str"/>
      <x:c r="F165" s="11" t="str"/>
      <x:c r="G165" s="11" t="str"/>
      <x:c r="H165" s="11" t="str"/>
      <x:c r="I165" s="11" t="str"/>
      <x:c r="J165" s="11" t="str"/>
      <x:c r="K165" s="11" t="str"/>
      <x:c r="L165" s="11" t="str"/>
      <x:c r="M165" s="11" t="str"/>
      <x:c r="N165" s="11" t="str"/>
      <x:c r="O165" s="11" t="str"/>
      <x:c r="P165" s="15" t="str">
        <x:f>IF(AND(ISNUMBER(G165),G165&gt;0,ISNUMBER(H165),H165&gt;=0,H165&lt;=G165),H165/G165,"")</x:f>
      </x:c>
      <x:c r="Q165" s="9" t="str">
        <x:f>IF(AND(A165="",B165="",C165="",D165="",E165="",F165="",G165="",H165="",I165="",J165="",K165="",L165="",M165="",N165="",O165=""),"",IF(OR(A165="",B165="",E165="",F165="",M165="",NOT(ISNUMBER(C165))),"Missing identity/date/source",IF(COUNTIF($A$5:$A$304,A165)&gt;1,"Duplicate evidence ID",IF(OR(NOT(ISNUMBER(G165)),NOT(ISNUMBER(H165))),"Missing mark",IF(OR(G165&lt;=0,H165&lt;0,H165&gt;G165),"Invalid mark",IF(AND(L165="Yes",COUNTIFS($B$5:$B$304,B165,$D$5:$D$304,D165,$F$5:$F$304,F165,$L$5:$L$304,"Yes")&gt;1),"Duplicate selected family","Valid"))))))</x:f>
      </x:c>
      <x:c r="R165" s="9" t="str">
        <x:f>IF(Q165="","",IF(Q165&lt;&gt;"Valid","Fix record",IF('Rules'!$B$30&lt;&gt;"Rules valid","Review rules",IF(L165&lt;&gt;"Yes","Not selected",IF(OR(J165&lt;&gt;"Yes",K165&lt;&gt;"Yes"),"Incomplete / unverified",IF(OR(C165&gt;'Rules'!$B$5,C165&lt;=0),"Invalid / future date",IF(D165="IA",IF(AND(I165="IA authentic",G165='Rules'!$B$14),"Yes","Not eligible IA"),IF(OR(D165="P1",D165="P2"),IF(AND(OR(I165="Independent timed",I165="Independent timed accommodated"),G165=IF(D165="P1",'Rules'!$B$12,'Rules'!$B$13),C165&gt;='Rules'!$B$5-'Rules'!$B$6),"Yes","Not eligible paper"),"Practice / partial"))))))))</x:f>
      </x:c>
    </x:row>
    <x:row r="166" ht="45" customHeight="1">
      <x:c r="A166" s="11" t="str"/>
      <x:c r="B166" s="11" t="str"/>
      <x:c r="C166" s="12" t="str"/>
      <x:c r="D166" s="11" t="str"/>
      <x:c r="E166" s="11" t="str"/>
      <x:c r="F166" s="11" t="str"/>
      <x:c r="G166" s="11" t="str"/>
      <x:c r="H166" s="11" t="str"/>
      <x:c r="I166" s="11" t="str"/>
      <x:c r="J166" s="11" t="str"/>
      <x:c r="K166" s="11" t="str"/>
      <x:c r="L166" s="11" t="str"/>
      <x:c r="M166" s="11" t="str"/>
      <x:c r="N166" s="11" t="str"/>
      <x:c r="O166" s="11" t="str"/>
      <x:c r="P166" s="16" t="str">
        <x:f>IF(AND(ISNUMBER(G166),G166&gt;0,ISNUMBER(H166),H166&gt;=0,H166&lt;=G166),H166/G166,"")</x:f>
      </x:c>
      <x:c r="Q166" s="10" t="str">
        <x:f>IF(AND(A166="",B166="",C166="",D166="",E166="",F166="",G166="",H166="",I166="",J166="",K166="",L166="",M166="",N166="",O166=""),"",IF(OR(A166="",B166="",E166="",F166="",M166="",NOT(ISNUMBER(C166))),"Missing identity/date/source",IF(COUNTIF($A$5:$A$304,A166)&gt;1,"Duplicate evidence ID",IF(OR(NOT(ISNUMBER(G166)),NOT(ISNUMBER(H166))),"Missing mark",IF(OR(G166&lt;=0,H166&lt;0,H166&gt;G166),"Invalid mark",IF(AND(L166="Yes",COUNTIFS($B$5:$B$304,B166,$D$5:$D$304,D166,$F$5:$F$304,F166,$L$5:$L$304,"Yes")&gt;1),"Duplicate selected family","Valid"))))))</x:f>
      </x:c>
      <x:c r="R166" s="10" t="str">
        <x:f>IF(Q166="","",IF(Q166&lt;&gt;"Valid","Fix record",IF('Rules'!$B$30&lt;&gt;"Rules valid","Review rules",IF(L166&lt;&gt;"Yes","Not selected",IF(OR(J166&lt;&gt;"Yes",K166&lt;&gt;"Yes"),"Incomplete / unverified",IF(OR(C166&gt;'Rules'!$B$5,C166&lt;=0),"Invalid / future date",IF(D166="IA",IF(AND(I166="IA authentic",G166='Rules'!$B$14),"Yes","Not eligible IA"),IF(OR(D166="P1",D166="P2"),IF(AND(OR(I166="Independent timed",I166="Independent timed accommodated"),G166=IF(D166="P1",'Rules'!$B$12,'Rules'!$B$13),C166&gt;='Rules'!$B$5-'Rules'!$B$6),"Yes","Not eligible paper"),"Practice / partial"))))))))</x:f>
      </x:c>
    </x:row>
    <x:row r="167" ht="45" customHeight="1">
      <x:c r="A167" s="11" t="str"/>
      <x:c r="B167" s="11" t="str"/>
      <x:c r="C167" s="12" t="str"/>
      <x:c r="D167" s="11" t="str"/>
      <x:c r="E167" s="11" t="str"/>
      <x:c r="F167" s="11" t="str"/>
      <x:c r="G167" s="11" t="str"/>
      <x:c r="H167" s="11" t="str"/>
      <x:c r="I167" s="11" t="str"/>
      <x:c r="J167" s="11" t="str"/>
      <x:c r="K167" s="11" t="str"/>
      <x:c r="L167" s="11" t="str"/>
      <x:c r="M167" s="11" t="str"/>
      <x:c r="N167" s="11" t="str"/>
      <x:c r="O167" s="11" t="str"/>
      <x:c r="P167" s="15" t="str">
        <x:f>IF(AND(ISNUMBER(G167),G167&gt;0,ISNUMBER(H167),H167&gt;=0,H167&lt;=G167),H167/G167,"")</x:f>
      </x:c>
      <x:c r="Q167" s="9" t="str">
        <x:f>IF(AND(A167="",B167="",C167="",D167="",E167="",F167="",G167="",H167="",I167="",J167="",K167="",L167="",M167="",N167="",O167=""),"",IF(OR(A167="",B167="",E167="",F167="",M167="",NOT(ISNUMBER(C167))),"Missing identity/date/source",IF(COUNTIF($A$5:$A$304,A167)&gt;1,"Duplicate evidence ID",IF(OR(NOT(ISNUMBER(G167)),NOT(ISNUMBER(H167))),"Missing mark",IF(OR(G167&lt;=0,H167&lt;0,H167&gt;G167),"Invalid mark",IF(AND(L167="Yes",COUNTIFS($B$5:$B$304,B167,$D$5:$D$304,D167,$F$5:$F$304,F167,$L$5:$L$304,"Yes")&gt;1),"Duplicate selected family","Valid"))))))</x:f>
      </x:c>
      <x:c r="R167" s="9" t="str">
        <x:f>IF(Q167="","",IF(Q167&lt;&gt;"Valid","Fix record",IF('Rules'!$B$30&lt;&gt;"Rules valid","Review rules",IF(L167&lt;&gt;"Yes","Not selected",IF(OR(J167&lt;&gt;"Yes",K167&lt;&gt;"Yes"),"Incomplete / unverified",IF(OR(C167&gt;'Rules'!$B$5,C167&lt;=0),"Invalid / future date",IF(D167="IA",IF(AND(I167="IA authentic",G167='Rules'!$B$14),"Yes","Not eligible IA"),IF(OR(D167="P1",D167="P2"),IF(AND(OR(I167="Independent timed",I167="Independent timed accommodated"),G167=IF(D167="P1",'Rules'!$B$12,'Rules'!$B$13),C167&gt;='Rules'!$B$5-'Rules'!$B$6),"Yes","Not eligible paper"),"Practice / partial"))))))))</x:f>
      </x:c>
    </x:row>
    <x:row r="168" ht="45" customHeight="1">
      <x:c r="A168" s="11" t="str"/>
      <x:c r="B168" s="11" t="str"/>
      <x:c r="C168" s="12" t="str"/>
      <x:c r="D168" s="11" t="str"/>
      <x:c r="E168" s="11" t="str"/>
      <x:c r="F168" s="11" t="str"/>
      <x:c r="G168" s="11" t="str"/>
      <x:c r="H168" s="11" t="str"/>
      <x:c r="I168" s="11" t="str"/>
      <x:c r="J168" s="11" t="str"/>
      <x:c r="K168" s="11" t="str"/>
      <x:c r="L168" s="11" t="str"/>
      <x:c r="M168" s="11" t="str"/>
      <x:c r="N168" s="11" t="str"/>
      <x:c r="O168" s="11" t="str"/>
      <x:c r="P168" s="16" t="str">
        <x:f>IF(AND(ISNUMBER(G168),G168&gt;0,ISNUMBER(H168),H168&gt;=0,H168&lt;=G168),H168/G168,"")</x:f>
      </x:c>
      <x:c r="Q168" s="10" t="str">
        <x:f>IF(AND(A168="",B168="",C168="",D168="",E168="",F168="",G168="",H168="",I168="",J168="",K168="",L168="",M168="",N168="",O168=""),"",IF(OR(A168="",B168="",E168="",F168="",M168="",NOT(ISNUMBER(C168))),"Missing identity/date/source",IF(COUNTIF($A$5:$A$304,A168)&gt;1,"Duplicate evidence ID",IF(OR(NOT(ISNUMBER(G168)),NOT(ISNUMBER(H168))),"Missing mark",IF(OR(G168&lt;=0,H168&lt;0,H168&gt;G168),"Invalid mark",IF(AND(L168="Yes",COUNTIFS($B$5:$B$304,B168,$D$5:$D$304,D168,$F$5:$F$304,F168,$L$5:$L$304,"Yes")&gt;1),"Duplicate selected family","Valid"))))))</x:f>
      </x:c>
      <x:c r="R168" s="10" t="str">
        <x:f>IF(Q168="","",IF(Q168&lt;&gt;"Valid","Fix record",IF('Rules'!$B$30&lt;&gt;"Rules valid","Review rules",IF(L168&lt;&gt;"Yes","Not selected",IF(OR(J168&lt;&gt;"Yes",K168&lt;&gt;"Yes"),"Incomplete / unverified",IF(OR(C168&gt;'Rules'!$B$5,C168&lt;=0),"Invalid / future date",IF(D168="IA",IF(AND(I168="IA authentic",G168='Rules'!$B$14),"Yes","Not eligible IA"),IF(OR(D168="P1",D168="P2"),IF(AND(OR(I168="Independent timed",I168="Independent timed accommodated"),G168=IF(D168="P1",'Rules'!$B$12,'Rules'!$B$13),C168&gt;='Rules'!$B$5-'Rules'!$B$6),"Yes","Not eligible paper"),"Practice / partial"))))))))</x:f>
      </x:c>
    </x:row>
    <x:row r="169" ht="45" customHeight="1">
      <x:c r="A169" s="11" t="str"/>
      <x:c r="B169" s="11" t="str"/>
      <x:c r="C169" s="12" t="str"/>
      <x:c r="D169" s="11" t="str"/>
      <x:c r="E169" s="11" t="str"/>
      <x:c r="F169" s="11" t="str"/>
      <x:c r="G169" s="11" t="str"/>
      <x:c r="H169" s="11" t="str"/>
      <x:c r="I169" s="11" t="str"/>
      <x:c r="J169" s="11" t="str"/>
      <x:c r="K169" s="11" t="str"/>
      <x:c r="L169" s="11" t="str"/>
      <x:c r="M169" s="11" t="str"/>
      <x:c r="N169" s="11" t="str"/>
      <x:c r="O169" s="11" t="str"/>
      <x:c r="P169" s="15" t="str">
        <x:f>IF(AND(ISNUMBER(G169),G169&gt;0,ISNUMBER(H169),H169&gt;=0,H169&lt;=G169),H169/G169,"")</x:f>
      </x:c>
      <x:c r="Q169" s="9" t="str">
        <x:f>IF(AND(A169="",B169="",C169="",D169="",E169="",F169="",G169="",H169="",I169="",J169="",K169="",L169="",M169="",N169="",O169=""),"",IF(OR(A169="",B169="",E169="",F169="",M169="",NOT(ISNUMBER(C169))),"Missing identity/date/source",IF(COUNTIF($A$5:$A$304,A169)&gt;1,"Duplicate evidence ID",IF(OR(NOT(ISNUMBER(G169)),NOT(ISNUMBER(H169))),"Missing mark",IF(OR(G169&lt;=0,H169&lt;0,H169&gt;G169),"Invalid mark",IF(AND(L169="Yes",COUNTIFS($B$5:$B$304,B169,$D$5:$D$304,D169,$F$5:$F$304,F169,$L$5:$L$304,"Yes")&gt;1),"Duplicate selected family","Valid"))))))</x:f>
      </x:c>
      <x:c r="R169" s="9" t="str">
        <x:f>IF(Q169="","",IF(Q169&lt;&gt;"Valid","Fix record",IF('Rules'!$B$30&lt;&gt;"Rules valid","Review rules",IF(L169&lt;&gt;"Yes","Not selected",IF(OR(J169&lt;&gt;"Yes",K169&lt;&gt;"Yes"),"Incomplete / unverified",IF(OR(C169&gt;'Rules'!$B$5,C169&lt;=0),"Invalid / future date",IF(D169="IA",IF(AND(I169="IA authentic",G169='Rules'!$B$14),"Yes","Not eligible IA"),IF(OR(D169="P1",D169="P2"),IF(AND(OR(I169="Independent timed",I169="Independent timed accommodated"),G169=IF(D169="P1",'Rules'!$B$12,'Rules'!$B$13),C169&gt;='Rules'!$B$5-'Rules'!$B$6),"Yes","Not eligible paper"),"Practice / partial"))))))))</x:f>
      </x:c>
    </x:row>
    <x:row r="170" ht="45" customHeight="1">
      <x:c r="A170" s="11" t="str"/>
      <x:c r="B170" s="11" t="str"/>
      <x:c r="C170" s="12" t="str"/>
      <x:c r="D170" s="11" t="str"/>
      <x:c r="E170" s="11" t="str"/>
      <x:c r="F170" s="11" t="str"/>
      <x:c r="G170" s="11" t="str"/>
      <x:c r="H170" s="11" t="str"/>
      <x:c r="I170" s="11" t="str"/>
      <x:c r="J170" s="11" t="str"/>
      <x:c r="K170" s="11" t="str"/>
      <x:c r="L170" s="11" t="str"/>
      <x:c r="M170" s="11" t="str"/>
      <x:c r="N170" s="11" t="str"/>
      <x:c r="O170" s="11" t="str"/>
      <x:c r="P170" s="16" t="str">
        <x:f>IF(AND(ISNUMBER(G170),G170&gt;0,ISNUMBER(H170),H170&gt;=0,H170&lt;=G170),H170/G170,"")</x:f>
      </x:c>
      <x:c r="Q170" s="10" t="str">
        <x:f>IF(AND(A170="",B170="",C170="",D170="",E170="",F170="",G170="",H170="",I170="",J170="",K170="",L170="",M170="",N170="",O170=""),"",IF(OR(A170="",B170="",E170="",F170="",M170="",NOT(ISNUMBER(C170))),"Missing identity/date/source",IF(COUNTIF($A$5:$A$304,A170)&gt;1,"Duplicate evidence ID",IF(OR(NOT(ISNUMBER(G170)),NOT(ISNUMBER(H170))),"Missing mark",IF(OR(G170&lt;=0,H170&lt;0,H170&gt;G170),"Invalid mark",IF(AND(L170="Yes",COUNTIFS($B$5:$B$304,B170,$D$5:$D$304,D170,$F$5:$F$304,F170,$L$5:$L$304,"Yes")&gt;1),"Duplicate selected family","Valid"))))))</x:f>
      </x:c>
      <x:c r="R170" s="10" t="str">
        <x:f>IF(Q170="","",IF(Q170&lt;&gt;"Valid","Fix record",IF('Rules'!$B$30&lt;&gt;"Rules valid","Review rules",IF(L170&lt;&gt;"Yes","Not selected",IF(OR(J170&lt;&gt;"Yes",K170&lt;&gt;"Yes"),"Incomplete / unverified",IF(OR(C170&gt;'Rules'!$B$5,C170&lt;=0),"Invalid / future date",IF(D170="IA",IF(AND(I170="IA authentic",G170='Rules'!$B$14),"Yes","Not eligible IA"),IF(OR(D170="P1",D170="P2"),IF(AND(OR(I170="Independent timed",I170="Independent timed accommodated"),G170=IF(D170="P1",'Rules'!$B$12,'Rules'!$B$13),C170&gt;='Rules'!$B$5-'Rules'!$B$6),"Yes","Not eligible paper"),"Practice / partial"))))))))</x:f>
      </x:c>
    </x:row>
    <x:row r="171" ht="45" customHeight="1">
      <x:c r="A171" s="11" t="str"/>
      <x:c r="B171" s="11" t="str"/>
      <x:c r="C171" s="12" t="str"/>
      <x:c r="D171" s="11" t="str"/>
      <x:c r="E171" s="11" t="str"/>
      <x:c r="F171" s="11" t="str"/>
      <x:c r="G171" s="11" t="str"/>
      <x:c r="H171" s="11" t="str"/>
      <x:c r="I171" s="11" t="str"/>
      <x:c r="J171" s="11" t="str"/>
      <x:c r="K171" s="11" t="str"/>
      <x:c r="L171" s="11" t="str"/>
      <x:c r="M171" s="11" t="str"/>
      <x:c r="N171" s="11" t="str"/>
      <x:c r="O171" s="11" t="str"/>
      <x:c r="P171" s="15" t="str">
        <x:f>IF(AND(ISNUMBER(G171),G171&gt;0,ISNUMBER(H171),H171&gt;=0,H171&lt;=G171),H171/G171,"")</x:f>
      </x:c>
      <x:c r="Q171" s="9" t="str">
        <x:f>IF(AND(A171="",B171="",C171="",D171="",E171="",F171="",G171="",H171="",I171="",J171="",K171="",L171="",M171="",N171="",O171=""),"",IF(OR(A171="",B171="",E171="",F171="",M171="",NOT(ISNUMBER(C171))),"Missing identity/date/source",IF(COUNTIF($A$5:$A$304,A171)&gt;1,"Duplicate evidence ID",IF(OR(NOT(ISNUMBER(G171)),NOT(ISNUMBER(H171))),"Missing mark",IF(OR(G171&lt;=0,H171&lt;0,H171&gt;G171),"Invalid mark",IF(AND(L171="Yes",COUNTIFS($B$5:$B$304,B171,$D$5:$D$304,D171,$F$5:$F$304,F171,$L$5:$L$304,"Yes")&gt;1),"Duplicate selected family","Valid"))))))</x:f>
      </x:c>
      <x:c r="R171" s="9" t="str">
        <x:f>IF(Q171="","",IF(Q171&lt;&gt;"Valid","Fix record",IF('Rules'!$B$30&lt;&gt;"Rules valid","Review rules",IF(L171&lt;&gt;"Yes","Not selected",IF(OR(J171&lt;&gt;"Yes",K171&lt;&gt;"Yes"),"Incomplete / unverified",IF(OR(C171&gt;'Rules'!$B$5,C171&lt;=0),"Invalid / future date",IF(D171="IA",IF(AND(I171="IA authentic",G171='Rules'!$B$14),"Yes","Not eligible IA"),IF(OR(D171="P1",D171="P2"),IF(AND(OR(I171="Independent timed",I171="Independent timed accommodated"),G171=IF(D171="P1",'Rules'!$B$12,'Rules'!$B$13),C171&gt;='Rules'!$B$5-'Rules'!$B$6),"Yes","Not eligible paper"),"Practice / partial"))))))))</x:f>
      </x:c>
    </x:row>
    <x:row r="172" ht="45" customHeight="1">
      <x:c r="A172" s="11" t="str"/>
      <x:c r="B172" s="11" t="str"/>
      <x:c r="C172" s="12" t="str"/>
      <x:c r="D172" s="11" t="str"/>
      <x:c r="E172" s="11" t="str"/>
      <x:c r="F172" s="11" t="str"/>
      <x:c r="G172" s="11" t="str"/>
      <x:c r="H172" s="11" t="str"/>
      <x:c r="I172" s="11" t="str"/>
      <x:c r="J172" s="11" t="str"/>
      <x:c r="K172" s="11" t="str"/>
      <x:c r="L172" s="11" t="str"/>
      <x:c r="M172" s="11" t="str"/>
      <x:c r="N172" s="11" t="str"/>
      <x:c r="O172" s="11" t="str"/>
      <x:c r="P172" s="16" t="str">
        <x:f>IF(AND(ISNUMBER(G172),G172&gt;0,ISNUMBER(H172),H172&gt;=0,H172&lt;=G172),H172/G172,"")</x:f>
      </x:c>
      <x:c r="Q172" s="10" t="str">
        <x:f>IF(AND(A172="",B172="",C172="",D172="",E172="",F172="",G172="",H172="",I172="",J172="",K172="",L172="",M172="",N172="",O172=""),"",IF(OR(A172="",B172="",E172="",F172="",M172="",NOT(ISNUMBER(C172))),"Missing identity/date/source",IF(COUNTIF($A$5:$A$304,A172)&gt;1,"Duplicate evidence ID",IF(OR(NOT(ISNUMBER(G172)),NOT(ISNUMBER(H172))),"Missing mark",IF(OR(G172&lt;=0,H172&lt;0,H172&gt;G172),"Invalid mark",IF(AND(L172="Yes",COUNTIFS($B$5:$B$304,B172,$D$5:$D$304,D172,$F$5:$F$304,F172,$L$5:$L$304,"Yes")&gt;1),"Duplicate selected family","Valid"))))))</x:f>
      </x:c>
      <x:c r="R172" s="10" t="str">
        <x:f>IF(Q172="","",IF(Q172&lt;&gt;"Valid","Fix record",IF('Rules'!$B$30&lt;&gt;"Rules valid","Review rules",IF(L172&lt;&gt;"Yes","Not selected",IF(OR(J172&lt;&gt;"Yes",K172&lt;&gt;"Yes"),"Incomplete / unverified",IF(OR(C172&gt;'Rules'!$B$5,C172&lt;=0),"Invalid / future date",IF(D172="IA",IF(AND(I172="IA authentic",G172='Rules'!$B$14),"Yes","Not eligible IA"),IF(OR(D172="P1",D172="P2"),IF(AND(OR(I172="Independent timed",I172="Independent timed accommodated"),G172=IF(D172="P1",'Rules'!$B$12,'Rules'!$B$13),C172&gt;='Rules'!$B$5-'Rules'!$B$6),"Yes","Not eligible paper"),"Practice / partial"))))))))</x:f>
      </x:c>
    </x:row>
    <x:row r="173" ht="45" customHeight="1">
      <x:c r="A173" s="11" t="str"/>
      <x:c r="B173" s="11" t="str"/>
      <x:c r="C173" s="12" t="str"/>
      <x:c r="D173" s="11" t="str"/>
      <x:c r="E173" s="11" t="str"/>
      <x:c r="F173" s="11" t="str"/>
      <x:c r="G173" s="11" t="str"/>
      <x:c r="H173" s="11" t="str"/>
      <x:c r="I173" s="11" t="str"/>
      <x:c r="J173" s="11" t="str"/>
      <x:c r="K173" s="11" t="str"/>
      <x:c r="L173" s="11" t="str"/>
      <x:c r="M173" s="11" t="str"/>
      <x:c r="N173" s="11" t="str"/>
      <x:c r="O173" s="11" t="str"/>
      <x:c r="P173" s="15" t="str">
        <x:f>IF(AND(ISNUMBER(G173),G173&gt;0,ISNUMBER(H173),H173&gt;=0,H173&lt;=G173),H173/G173,"")</x:f>
      </x:c>
      <x:c r="Q173" s="9" t="str">
        <x:f>IF(AND(A173="",B173="",C173="",D173="",E173="",F173="",G173="",H173="",I173="",J173="",K173="",L173="",M173="",N173="",O173=""),"",IF(OR(A173="",B173="",E173="",F173="",M173="",NOT(ISNUMBER(C173))),"Missing identity/date/source",IF(COUNTIF($A$5:$A$304,A173)&gt;1,"Duplicate evidence ID",IF(OR(NOT(ISNUMBER(G173)),NOT(ISNUMBER(H173))),"Missing mark",IF(OR(G173&lt;=0,H173&lt;0,H173&gt;G173),"Invalid mark",IF(AND(L173="Yes",COUNTIFS($B$5:$B$304,B173,$D$5:$D$304,D173,$F$5:$F$304,F173,$L$5:$L$304,"Yes")&gt;1),"Duplicate selected family","Valid"))))))</x:f>
      </x:c>
      <x:c r="R173" s="9" t="str">
        <x:f>IF(Q173="","",IF(Q173&lt;&gt;"Valid","Fix record",IF('Rules'!$B$30&lt;&gt;"Rules valid","Review rules",IF(L173&lt;&gt;"Yes","Not selected",IF(OR(J173&lt;&gt;"Yes",K173&lt;&gt;"Yes"),"Incomplete / unverified",IF(OR(C173&gt;'Rules'!$B$5,C173&lt;=0),"Invalid / future date",IF(D173="IA",IF(AND(I173="IA authentic",G173='Rules'!$B$14),"Yes","Not eligible IA"),IF(OR(D173="P1",D173="P2"),IF(AND(OR(I173="Independent timed",I173="Independent timed accommodated"),G173=IF(D173="P1",'Rules'!$B$12,'Rules'!$B$13),C173&gt;='Rules'!$B$5-'Rules'!$B$6),"Yes","Not eligible paper"),"Practice / partial"))))))))</x:f>
      </x:c>
    </x:row>
    <x:row r="174" ht="45" customHeight="1">
      <x:c r="A174" s="11" t="str"/>
      <x:c r="B174" s="11" t="str"/>
      <x:c r="C174" s="12" t="str"/>
      <x:c r="D174" s="11" t="str"/>
      <x:c r="E174" s="11" t="str"/>
      <x:c r="F174" s="11" t="str"/>
      <x:c r="G174" s="11" t="str"/>
      <x:c r="H174" s="11" t="str"/>
      <x:c r="I174" s="11" t="str"/>
      <x:c r="J174" s="11" t="str"/>
      <x:c r="K174" s="11" t="str"/>
      <x:c r="L174" s="11" t="str"/>
      <x:c r="M174" s="11" t="str"/>
      <x:c r="N174" s="11" t="str"/>
      <x:c r="O174" s="11" t="str"/>
      <x:c r="P174" s="16" t="str">
        <x:f>IF(AND(ISNUMBER(G174),G174&gt;0,ISNUMBER(H174),H174&gt;=0,H174&lt;=G174),H174/G174,"")</x:f>
      </x:c>
      <x:c r="Q174" s="10" t="str">
        <x:f>IF(AND(A174="",B174="",C174="",D174="",E174="",F174="",G174="",H174="",I174="",J174="",K174="",L174="",M174="",N174="",O174=""),"",IF(OR(A174="",B174="",E174="",F174="",M174="",NOT(ISNUMBER(C174))),"Missing identity/date/source",IF(COUNTIF($A$5:$A$304,A174)&gt;1,"Duplicate evidence ID",IF(OR(NOT(ISNUMBER(G174)),NOT(ISNUMBER(H174))),"Missing mark",IF(OR(G174&lt;=0,H174&lt;0,H174&gt;G174),"Invalid mark",IF(AND(L174="Yes",COUNTIFS($B$5:$B$304,B174,$D$5:$D$304,D174,$F$5:$F$304,F174,$L$5:$L$304,"Yes")&gt;1),"Duplicate selected family","Valid"))))))</x:f>
      </x:c>
      <x:c r="R174" s="10" t="str">
        <x:f>IF(Q174="","",IF(Q174&lt;&gt;"Valid","Fix record",IF('Rules'!$B$30&lt;&gt;"Rules valid","Review rules",IF(L174&lt;&gt;"Yes","Not selected",IF(OR(J174&lt;&gt;"Yes",K174&lt;&gt;"Yes"),"Incomplete / unverified",IF(OR(C174&gt;'Rules'!$B$5,C174&lt;=0),"Invalid / future date",IF(D174="IA",IF(AND(I174="IA authentic",G174='Rules'!$B$14),"Yes","Not eligible IA"),IF(OR(D174="P1",D174="P2"),IF(AND(OR(I174="Independent timed",I174="Independent timed accommodated"),G174=IF(D174="P1",'Rules'!$B$12,'Rules'!$B$13),C174&gt;='Rules'!$B$5-'Rules'!$B$6),"Yes","Not eligible paper"),"Practice / partial"))))))))</x:f>
      </x:c>
    </x:row>
    <x:row r="175" ht="45" customHeight="1">
      <x:c r="A175" s="11" t="str"/>
      <x:c r="B175" s="11" t="str"/>
      <x:c r="C175" s="12" t="str"/>
      <x:c r="D175" s="11" t="str"/>
      <x:c r="E175" s="11" t="str"/>
      <x:c r="F175" s="11" t="str"/>
      <x:c r="G175" s="11" t="str"/>
      <x:c r="H175" s="11" t="str"/>
      <x:c r="I175" s="11" t="str"/>
      <x:c r="J175" s="11" t="str"/>
      <x:c r="K175" s="11" t="str"/>
      <x:c r="L175" s="11" t="str"/>
      <x:c r="M175" s="11" t="str"/>
      <x:c r="N175" s="11" t="str"/>
      <x:c r="O175" s="11" t="str"/>
      <x:c r="P175" s="15" t="str">
        <x:f>IF(AND(ISNUMBER(G175),G175&gt;0,ISNUMBER(H175),H175&gt;=0,H175&lt;=G175),H175/G175,"")</x:f>
      </x:c>
      <x:c r="Q175" s="9" t="str">
        <x:f>IF(AND(A175="",B175="",C175="",D175="",E175="",F175="",G175="",H175="",I175="",J175="",K175="",L175="",M175="",N175="",O175=""),"",IF(OR(A175="",B175="",E175="",F175="",M175="",NOT(ISNUMBER(C175))),"Missing identity/date/source",IF(COUNTIF($A$5:$A$304,A175)&gt;1,"Duplicate evidence ID",IF(OR(NOT(ISNUMBER(G175)),NOT(ISNUMBER(H175))),"Missing mark",IF(OR(G175&lt;=0,H175&lt;0,H175&gt;G175),"Invalid mark",IF(AND(L175="Yes",COUNTIFS($B$5:$B$304,B175,$D$5:$D$304,D175,$F$5:$F$304,F175,$L$5:$L$304,"Yes")&gt;1),"Duplicate selected family","Valid"))))))</x:f>
      </x:c>
      <x:c r="R175" s="9" t="str">
        <x:f>IF(Q175="","",IF(Q175&lt;&gt;"Valid","Fix record",IF('Rules'!$B$30&lt;&gt;"Rules valid","Review rules",IF(L175&lt;&gt;"Yes","Not selected",IF(OR(J175&lt;&gt;"Yes",K175&lt;&gt;"Yes"),"Incomplete / unverified",IF(OR(C175&gt;'Rules'!$B$5,C175&lt;=0),"Invalid / future date",IF(D175="IA",IF(AND(I175="IA authentic",G175='Rules'!$B$14),"Yes","Not eligible IA"),IF(OR(D175="P1",D175="P2"),IF(AND(OR(I175="Independent timed",I175="Independent timed accommodated"),G175=IF(D175="P1",'Rules'!$B$12,'Rules'!$B$13),C175&gt;='Rules'!$B$5-'Rules'!$B$6),"Yes","Not eligible paper"),"Practice / partial"))))))))</x:f>
      </x:c>
    </x:row>
    <x:row r="176" ht="45" customHeight="1">
      <x:c r="A176" s="11" t="str"/>
      <x:c r="B176" s="11" t="str"/>
      <x:c r="C176" s="12" t="str"/>
      <x:c r="D176" s="11" t="str"/>
      <x:c r="E176" s="11" t="str"/>
      <x:c r="F176" s="11" t="str"/>
      <x:c r="G176" s="11" t="str"/>
      <x:c r="H176" s="11" t="str"/>
      <x:c r="I176" s="11" t="str"/>
      <x:c r="J176" s="11" t="str"/>
      <x:c r="K176" s="11" t="str"/>
      <x:c r="L176" s="11" t="str"/>
      <x:c r="M176" s="11" t="str"/>
      <x:c r="N176" s="11" t="str"/>
      <x:c r="O176" s="11" t="str"/>
      <x:c r="P176" s="16" t="str">
        <x:f>IF(AND(ISNUMBER(G176),G176&gt;0,ISNUMBER(H176),H176&gt;=0,H176&lt;=G176),H176/G176,"")</x:f>
      </x:c>
      <x:c r="Q176" s="10" t="str">
        <x:f>IF(AND(A176="",B176="",C176="",D176="",E176="",F176="",G176="",H176="",I176="",J176="",K176="",L176="",M176="",N176="",O176=""),"",IF(OR(A176="",B176="",E176="",F176="",M176="",NOT(ISNUMBER(C176))),"Missing identity/date/source",IF(COUNTIF($A$5:$A$304,A176)&gt;1,"Duplicate evidence ID",IF(OR(NOT(ISNUMBER(G176)),NOT(ISNUMBER(H176))),"Missing mark",IF(OR(G176&lt;=0,H176&lt;0,H176&gt;G176),"Invalid mark",IF(AND(L176="Yes",COUNTIFS($B$5:$B$304,B176,$D$5:$D$304,D176,$F$5:$F$304,F176,$L$5:$L$304,"Yes")&gt;1),"Duplicate selected family","Valid"))))))</x:f>
      </x:c>
      <x:c r="R176" s="10" t="str">
        <x:f>IF(Q176="","",IF(Q176&lt;&gt;"Valid","Fix record",IF('Rules'!$B$30&lt;&gt;"Rules valid","Review rules",IF(L176&lt;&gt;"Yes","Not selected",IF(OR(J176&lt;&gt;"Yes",K176&lt;&gt;"Yes"),"Incomplete / unverified",IF(OR(C176&gt;'Rules'!$B$5,C176&lt;=0),"Invalid / future date",IF(D176="IA",IF(AND(I176="IA authentic",G176='Rules'!$B$14),"Yes","Not eligible IA"),IF(OR(D176="P1",D176="P2"),IF(AND(OR(I176="Independent timed",I176="Independent timed accommodated"),G176=IF(D176="P1",'Rules'!$B$12,'Rules'!$B$13),C176&gt;='Rules'!$B$5-'Rules'!$B$6),"Yes","Not eligible paper"),"Practice / partial"))))))))</x:f>
      </x:c>
    </x:row>
    <x:row r="177" ht="45" customHeight="1">
      <x:c r="A177" s="11" t="str"/>
      <x:c r="B177" s="11" t="str"/>
      <x:c r="C177" s="12" t="str"/>
      <x:c r="D177" s="11" t="str"/>
      <x:c r="E177" s="11" t="str"/>
      <x:c r="F177" s="11" t="str"/>
      <x:c r="G177" s="11" t="str"/>
      <x:c r="H177" s="11" t="str"/>
      <x:c r="I177" s="11" t="str"/>
      <x:c r="J177" s="11" t="str"/>
      <x:c r="K177" s="11" t="str"/>
      <x:c r="L177" s="11" t="str"/>
      <x:c r="M177" s="11" t="str"/>
      <x:c r="N177" s="11" t="str"/>
      <x:c r="O177" s="11" t="str"/>
      <x:c r="P177" s="15" t="str">
        <x:f>IF(AND(ISNUMBER(G177),G177&gt;0,ISNUMBER(H177),H177&gt;=0,H177&lt;=G177),H177/G177,"")</x:f>
      </x:c>
      <x:c r="Q177" s="9" t="str">
        <x:f>IF(AND(A177="",B177="",C177="",D177="",E177="",F177="",G177="",H177="",I177="",J177="",K177="",L177="",M177="",N177="",O177=""),"",IF(OR(A177="",B177="",E177="",F177="",M177="",NOT(ISNUMBER(C177))),"Missing identity/date/source",IF(COUNTIF($A$5:$A$304,A177)&gt;1,"Duplicate evidence ID",IF(OR(NOT(ISNUMBER(G177)),NOT(ISNUMBER(H177))),"Missing mark",IF(OR(G177&lt;=0,H177&lt;0,H177&gt;G177),"Invalid mark",IF(AND(L177="Yes",COUNTIFS($B$5:$B$304,B177,$D$5:$D$304,D177,$F$5:$F$304,F177,$L$5:$L$304,"Yes")&gt;1),"Duplicate selected family","Valid"))))))</x:f>
      </x:c>
      <x:c r="R177" s="9" t="str">
        <x:f>IF(Q177="","",IF(Q177&lt;&gt;"Valid","Fix record",IF('Rules'!$B$30&lt;&gt;"Rules valid","Review rules",IF(L177&lt;&gt;"Yes","Not selected",IF(OR(J177&lt;&gt;"Yes",K177&lt;&gt;"Yes"),"Incomplete / unverified",IF(OR(C177&gt;'Rules'!$B$5,C177&lt;=0),"Invalid / future date",IF(D177="IA",IF(AND(I177="IA authentic",G177='Rules'!$B$14),"Yes","Not eligible IA"),IF(OR(D177="P1",D177="P2"),IF(AND(OR(I177="Independent timed",I177="Independent timed accommodated"),G177=IF(D177="P1",'Rules'!$B$12,'Rules'!$B$13),C177&gt;='Rules'!$B$5-'Rules'!$B$6),"Yes","Not eligible paper"),"Practice / partial"))))))))</x:f>
      </x:c>
    </x:row>
    <x:row r="178" ht="45" customHeight="1">
      <x:c r="A178" s="11" t="str"/>
      <x:c r="B178" s="11" t="str"/>
      <x:c r="C178" s="12" t="str"/>
      <x:c r="D178" s="11" t="str"/>
      <x:c r="E178" s="11" t="str"/>
      <x:c r="F178" s="11" t="str"/>
      <x:c r="G178" s="11" t="str"/>
      <x:c r="H178" s="11" t="str"/>
      <x:c r="I178" s="11" t="str"/>
      <x:c r="J178" s="11" t="str"/>
      <x:c r="K178" s="11" t="str"/>
      <x:c r="L178" s="11" t="str"/>
      <x:c r="M178" s="11" t="str"/>
      <x:c r="N178" s="11" t="str"/>
      <x:c r="O178" s="11" t="str"/>
      <x:c r="P178" s="16" t="str">
        <x:f>IF(AND(ISNUMBER(G178),G178&gt;0,ISNUMBER(H178),H178&gt;=0,H178&lt;=G178),H178/G178,"")</x:f>
      </x:c>
      <x:c r="Q178" s="10" t="str">
        <x:f>IF(AND(A178="",B178="",C178="",D178="",E178="",F178="",G178="",H178="",I178="",J178="",K178="",L178="",M178="",N178="",O178=""),"",IF(OR(A178="",B178="",E178="",F178="",M178="",NOT(ISNUMBER(C178))),"Missing identity/date/source",IF(COUNTIF($A$5:$A$304,A178)&gt;1,"Duplicate evidence ID",IF(OR(NOT(ISNUMBER(G178)),NOT(ISNUMBER(H178))),"Missing mark",IF(OR(G178&lt;=0,H178&lt;0,H178&gt;G178),"Invalid mark",IF(AND(L178="Yes",COUNTIFS($B$5:$B$304,B178,$D$5:$D$304,D178,$F$5:$F$304,F178,$L$5:$L$304,"Yes")&gt;1),"Duplicate selected family","Valid"))))))</x:f>
      </x:c>
      <x:c r="R178" s="10" t="str">
        <x:f>IF(Q178="","",IF(Q178&lt;&gt;"Valid","Fix record",IF('Rules'!$B$30&lt;&gt;"Rules valid","Review rules",IF(L178&lt;&gt;"Yes","Not selected",IF(OR(J178&lt;&gt;"Yes",K178&lt;&gt;"Yes"),"Incomplete / unverified",IF(OR(C178&gt;'Rules'!$B$5,C178&lt;=0),"Invalid / future date",IF(D178="IA",IF(AND(I178="IA authentic",G178='Rules'!$B$14),"Yes","Not eligible IA"),IF(OR(D178="P1",D178="P2"),IF(AND(OR(I178="Independent timed",I178="Independent timed accommodated"),G178=IF(D178="P1",'Rules'!$B$12,'Rules'!$B$13),C178&gt;='Rules'!$B$5-'Rules'!$B$6),"Yes","Not eligible paper"),"Practice / partial"))))))))</x:f>
      </x:c>
    </x:row>
    <x:row r="179" ht="45" customHeight="1">
      <x:c r="A179" s="11" t="str"/>
      <x:c r="B179" s="11" t="str"/>
      <x:c r="C179" s="12" t="str"/>
      <x:c r="D179" s="11" t="str"/>
      <x:c r="E179" s="11" t="str"/>
      <x:c r="F179" s="11" t="str"/>
      <x:c r="G179" s="11" t="str"/>
      <x:c r="H179" s="11" t="str"/>
      <x:c r="I179" s="11" t="str"/>
      <x:c r="J179" s="11" t="str"/>
      <x:c r="K179" s="11" t="str"/>
      <x:c r="L179" s="11" t="str"/>
      <x:c r="M179" s="11" t="str"/>
      <x:c r="N179" s="11" t="str"/>
      <x:c r="O179" s="11" t="str"/>
      <x:c r="P179" s="15" t="str">
        <x:f>IF(AND(ISNUMBER(G179),G179&gt;0,ISNUMBER(H179),H179&gt;=0,H179&lt;=G179),H179/G179,"")</x:f>
      </x:c>
      <x:c r="Q179" s="9" t="str">
        <x:f>IF(AND(A179="",B179="",C179="",D179="",E179="",F179="",G179="",H179="",I179="",J179="",K179="",L179="",M179="",N179="",O179=""),"",IF(OR(A179="",B179="",E179="",F179="",M179="",NOT(ISNUMBER(C179))),"Missing identity/date/source",IF(COUNTIF($A$5:$A$304,A179)&gt;1,"Duplicate evidence ID",IF(OR(NOT(ISNUMBER(G179)),NOT(ISNUMBER(H179))),"Missing mark",IF(OR(G179&lt;=0,H179&lt;0,H179&gt;G179),"Invalid mark",IF(AND(L179="Yes",COUNTIFS($B$5:$B$304,B179,$D$5:$D$304,D179,$F$5:$F$304,F179,$L$5:$L$304,"Yes")&gt;1),"Duplicate selected family","Valid"))))))</x:f>
      </x:c>
      <x:c r="R179" s="9" t="str">
        <x:f>IF(Q179="","",IF(Q179&lt;&gt;"Valid","Fix record",IF('Rules'!$B$30&lt;&gt;"Rules valid","Review rules",IF(L179&lt;&gt;"Yes","Not selected",IF(OR(J179&lt;&gt;"Yes",K179&lt;&gt;"Yes"),"Incomplete / unverified",IF(OR(C179&gt;'Rules'!$B$5,C179&lt;=0),"Invalid / future date",IF(D179="IA",IF(AND(I179="IA authentic",G179='Rules'!$B$14),"Yes","Not eligible IA"),IF(OR(D179="P1",D179="P2"),IF(AND(OR(I179="Independent timed",I179="Independent timed accommodated"),G179=IF(D179="P1",'Rules'!$B$12,'Rules'!$B$13),C179&gt;='Rules'!$B$5-'Rules'!$B$6),"Yes","Not eligible paper"),"Practice / partial"))))))))</x:f>
      </x:c>
    </x:row>
    <x:row r="180" ht="45" customHeight="1">
      <x:c r="A180" s="11" t="str"/>
      <x:c r="B180" s="11" t="str"/>
      <x:c r="C180" s="12" t="str"/>
      <x:c r="D180" s="11" t="str"/>
      <x:c r="E180" s="11" t="str"/>
      <x:c r="F180" s="11" t="str"/>
      <x:c r="G180" s="11" t="str"/>
      <x:c r="H180" s="11" t="str"/>
      <x:c r="I180" s="11" t="str"/>
      <x:c r="J180" s="11" t="str"/>
      <x:c r="K180" s="11" t="str"/>
      <x:c r="L180" s="11" t="str"/>
      <x:c r="M180" s="11" t="str"/>
      <x:c r="N180" s="11" t="str"/>
      <x:c r="O180" s="11" t="str"/>
      <x:c r="P180" s="16" t="str">
        <x:f>IF(AND(ISNUMBER(G180),G180&gt;0,ISNUMBER(H180),H180&gt;=0,H180&lt;=G180),H180/G180,"")</x:f>
      </x:c>
      <x:c r="Q180" s="10" t="str">
        <x:f>IF(AND(A180="",B180="",C180="",D180="",E180="",F180="",G180="",H180="",I180="",J180="",K180="",L180="",M180="",N180="",O180=""),"",IF(OR(A180="",B180="",E180="",F180="",M180="",NOT(ISNUMBER(C180))),"Missing identity/date/source",IF(COUNTIF($A$5:$A$304,A180)&gt;1,"Duplicate evidence ID",IF(OR(NOT(ISNUMBER(G180)),NOT(ISNUMBER(H180))),"Missing mark",IF(OR(G180&lt;=0,H180&lt;0,H180&gt;G180),"Invalid mark",IF(AND(L180="Yes",COUNTIFS($B$5:$B$304,B180,$D$5:$D$304,D180,$F$5:$F$304,F180,$L$5:$L$304,"Yes")&gt;1),"Duplicate selected family","Valid"))))))</x:f>
      </x:c>
      <x:c r="R180" s="10" t="str">
        <x:f>IF(Q180="","",IF(Q180&lt;&gt;"Valid","Fix record",IF('Rules'!$B$30&lt;&gt;"Rules valid","Review rules",IF(L180&lt;&gt;"Yes","Not selected",IF(OR(J180&lt;&gt;"Yes",K180&lt;&gt;"Yes"),"Incomplete / unverified",IF(OR(C180&gt;'Rules'!$B$5,C180&lt;=0),"Invalid / future date",IF(D180="IA",IF(AND(I180="IA authentic",G180='Rules'!$B$14),"Yes","Not eligible IA"),IF(OR(D180="P1",D180="P2"),IF(AND(OR(I180="Independent timed",I180="Independent timed accommodated"),G180=IF(D180="P1",'Rules'!$B$12,'Rules'!$B$13),C180&gt;='Rules'!$B$5-'Rules'!$B$6),"Yes","Not eligible paper"),"Practice / partial"))))))))</x:f>
      </x:c>
    </x:row>
    <x:row r="181" ht="45" customHeight="1">
      <x:c r="A181" s="11" t="str"/>
      <x:c r="B181" s="11" t="str"/>
      <x:c r="C181" s="12" t="str"/>
      <x:c r="D181" s="11" t="str"/>
      <x:c r="E181" s="11" t="str"/>
      <x:c r="F181" s="11" t="str"/>
      <x:c r="G181" s="11" t="str"/>
      <x:c r="H181" s="11" t="str"/>
      <x:c r="I181" s="11" t="str"/>
      <x:c r="J181" s="11" t="str"/>
      <x:c r="K181" s="11" t="str"/>
      <x:c r="L181" s="11" t="str"/>
      <x:c r="M181" s="11" t="str"/>
      <x:c r="N181" s="11" t="str"/>
      <x:c r="O181" s="11" t="str"/>
      <x:c r="P181" s="15" t="str">
        <x:f>IF(AND(ISNUMBER(G181),G181&gt;0,ISNUMBER(H181),H181&gt;=0,H181&lt;=G181),H181/G181,"")</x:f>
      </x:c>
      <x:c r="Q181" s="9" t="str">
        <x:f>IF(AND(A181="",B181="",C181="",D181="",E181="",F181="",G181="",H181="",I181="",J181="",K181="",L181="",M181="",N181="",O181=""),"",IF(OR(A181="",B181="",E181="",F181="",M181="",NOT(ISNUMBER(C181))),"Missing identity/date/source",IF(COUNTIF($A$5:$A$304,A181)&gt;1,"Duplicate evidence ID",IF(OR(NOT(ISNUMBER(G181)),NOT(ISNUMBER(H181))),"Missing mark",IF(OR(G181&lt;=0,H181&lt;0,H181&gt;G181),"Invalid mark",IF(AND(L181="Yes",COUNTIFS($B$5:$B$304,B181,$D$5:$D$304,D181,$F$5:$F$304,F181,$L$5:$L$304,"Yes")&gt;1),"Duplicate selected family","Valid"))))))</x:f>
      </x:c>
      <x:c r="R181" s="9" t="str">
        <x:f>IF(Q181="","",IF(Q181&lt;&gt;"Valid","Fix record",IF('Rules'!$B$30&lt;&gt;"Rules valid","Review rules",IF(L181&lt;&gt;"Yes","Not selected",IF(OR(J181&lt;&gt;"Yes",K181&lt;&gt;"Yes"),"Incomplete / unverified",IF(OR(C181&gt;'Rules'!$B$5,C181&lt;=0),"Invalid / future date",IF(D181="IA",IF(AND(I181="IA authentic",G181='Rules'!$B$14),"Yes","Not eligible IA"),IF(OR(D181="P1",D181="P2"),IF(AND(OR(I181="Independent timed",I181="Independent timed accommodated"),G181=IF(D181="P1",'Rules'!$B$12,'Rules'!$B$13),C181&gt;='Rules'!$B$5-'Rules'!$B$6),"Yes","Not eligible paper"),"Practice / partial"))))))))</x:f>
      </x:c>
    </x:row>
    <x:row r="182" ht="45" customHeight="1">
      <x:c r="A182" s="11" t="str"/>
      <x:c r="B182" s="11" t="str"/>
      <x:c r="C182" s="12" t="str"/>
      <x:c r="D182" s="11" t="str"/>
      <x:c r="E182" s="11" t="str"/>
      <x:c r="F182" s="11" t="str"/>
      <x:c r="G182" s="11" t="str"/>
      <x:c r="H182" s="11" t="str"/>
      <x:c r="I182" s="11" t="str"/>
      <x:c r="J182" s="11" t="str"/>
      <x:c r="K182" s="11" t="str"/>
      <x:c r="L182" s="11" t="str"/>
      <x:c r="M182" s="11" t="str"/>
      <x:c r="N182" s="11" t="str"/>
      <x:c r="O182" s="11" t="str"/>
      <x:c r="P182" s="16" t="str">
        <x:f>IF(AND(ISNUMBER(G182),G182&gt;0,ISNUMBER(H182),H182&gt;=0,H182&lt;=G182),H182/G182,"")</x:f>
      </x:c>
      <x:c r="Q182" s="10" t="str">
        <x:f>IF(AND(A182="",B182="",C182="",D182="",E182="",F182="",G182="",H182="",I182="",J182="",K182="",L182="",M182="",N182="",O182=""),"",IF(OR(A182="",B182="",E182="",F182="",M182="",NOT(ISNUMBER(C182))),"Missing identity/date/source",IF(COUNTIF($A$5:$A$304,A182)&gt;1,"Duplicate evidence ID",IF(OR(NOT(ISNUMBER(G182)),NOT(ISNUMBER(H182))),"Missing mark",IF(OR(G182&lt;=0,H182&lt;0,H182&gt;G182),"Invalid mark",IF(AND(L182="Yes",COUNTIFS($B$5:$B$304,B182,$D$5:$D$304,D182,$F$5:$F$304,F182,$L$5:$L$304,"Yes")&gt;1),"Duplicate selected family","Valid"))))))</x:f>
      </x:c>
      <x:c r="R182" s="10" t="str">
        <x:f>IF(Q182="","",IF(Q182&lt;&gt;"Valid","Fix record",IF('Rules'!$B$30&lt;&gt;"Rules valid","Review rules",IF(L182&lt;&gt;"Yes","Not selected",IF(OR(J182&lt;&gt;"Yes",K182&lt;&gt;"Yes"),"Incomplete / unverified",IF(OR(C182&gt;'Rules'!$B$5,C182&lt;=0),"Invalid / future date",IF(D182="IA",IF(AND(I182="IA authentic",G182='Rules'!$B$14),"Yes","Not eligible IA"),IF(OR(D182="P1",D182="P2"),IF(AND(OR(I182="Independent timed",I182="Independent timed accommodated"),G182=IF(D182="P1",'Rules'!$B$12,'Rules'!$B$13),C182&gt;='Rules'!$B$5-'Rules'!$B$6),"Yes","Not eligible paper"),"Practice / partial"))))))))</x:f>
      </x:c>
    </x:row>
    <x:row r="183" ht="45" customHeight="1">
      <x:c r="A183" s="11" t="str"/>
      <x:c r="B183" s="11" t="str"/>
      <x:c r="C183" s="12" t="str"/>
      <x:c r="D183" s="11" t="str"/>
      <x:c r="E183" s="11" t="str"/>
      <x:c r="F183" s="11" t="str"/>
      <x:c r="G183" s="11" t="str"/>
      <x:c r="H183" s="11" t="str"/>
      <x:c r="I183" s="11" t="str"/>
      <x:c r="J183" s="11" t="str"/>
      <x:c r="K183" s="11" t="str"/>
      <x:c r="L183" s="11" t="str"/>
      <x:c r="M183" s="11" t="str"/>
      <x:c r="N183" s="11" t="str"/>
      <x:c r="O183" s="11" t="str"/>
      <x:c r="P183" s="15" t="str">
        <x:f>IF(AND(ISNUMBER(G183),G183&gt;0,ISNUMBER(H183),H183&gt;=0,H183&lt;=G183),H183/G183,"")</x:f>
      </x:c>
      <x:c r="Q183" s="9" t="str">
        <x:f>IF(AND(A183="",B183="",C183="",D183="",E183="",F183="",G183="",H183="",I183="",J183="",K183="",L183="",M183="",N183="",O183=""),"",IF(OR(A183="",B183="",E183="",F183="",M183="",NOT(ISNUMBER(C183))),"Missing identity/date/source",IF(COUNTIF($A$5:$A$304,A183)&gt;1,"Duplicate evidence ID",IF(OR(NOT(ISNUMBER(G183)),NOT(ISNUMBER(H183))),"Missing mark",IF(OR(G183&lt;=0,H183&lt;0,H183&gt;G183),"Invalid mark",IF(AND(L183="Yes",COUNTIFS($B$5:$B$304,B183,$D$5:$D$304,D183,$F$5:$F$304,F183,$L$5:$L$304,"Yes")&gt;1),"Duplicate selected family","Valid"))))))</x:f>
      </x:c>
      <x:c r="R183" s="9" t="str">
        <x:f>IF(Q183="","",IF(Q183&lt;&gt;"Valid","Fix record",IF('Rules'!$B$30&lt;&gt;"Rules valid","Review rules",IF(L183&lt;&gt;"Yes","Not selected",IF(OR(J183&lt;&gt;"Yes",K183&lt;&gt;"Yes"),"Incomplete / unverified",IF(OR(C183&gt;'Rules'!$B$5,C183&lt;=0),"Invalid / future date",IF(D183="IA",IF(AND(I183="IA authentic",G183='Rules'!$B$14),"Yes","Not eligible IA"),IF(OR(D183="P1",D183="P2"),IF(AND(OR(I183="Independent timed",I183="Independent timed accommodated"),G183=IF(D183="P1",'Rules'!$B$12,'Rules'!$B$13),C183&gt;='Rules'!$B$5-'Rules'!$B$6),"Yes","Not eligible paper"),"Practice / partial"))))))))</x:f>
      </x:c>
    </x:row>
    <x:row r="184" ht="45" customHeight="1">
      <x:c r="A184" s="11" t="str"/>
      <x:c r="B184" s="11" t="str"/>
      <x:c r="C184" s="12" t="str"/>
      <x:c r="D184" s="11" t="str"/>
      <x:c r="E184" s="11" t="str"/>
      <x:c r="F184" s="11" t="str"/>
      <x:c r="G184" s="11" t="str"/>
      <x:c r="H184" s="11" t="str"/>
      <x:c r="I184" s="11" t="str"/>
      <x:c r="J184" s="11" t="str"/>
      <x:c r="K184" s="11" t="str"/>
      <x:c r="L184" s="11" t="str"/>
      <x:c r="M184" s="11" t="str"/>
      <x:c r="N184" s="11" t="str"/>
      <x:c r="O184" s="11" t="str"/>
      <x:c r="P184" s="16" t="str">
        <x:f>IF(AND(ISNUMBER(G184),G184&gt;0,ISNUMBER(H184),H184&gt;=0,H184&lt;=G184),H184/G184,"")</x:f>
      </x:c>
      <x:c r="Q184" s="10" t="str">
        <x:f>IF(AND(A184="",B184="",C184="",D184="",E184="",F184="",G184="",H184="",I184="",J184="",K184="",L184="",M184="",N184="",O184=""),"",IF(OR(A184="",B184="",E184="",F184="",M184="",NOT(ISNUMBER(C184))),"Missing identity/date/source",IF(COUNTIF($A$5:$A$304,A184)&gt;1,"Duplicate evidence ID",IF(OR(NOT(ISNUMBER(G184)),NOT(ISNUMBER(H184))),"Missing mark",IF(OR(G184&lt;=0,H184&lt;0,H184&gt;G184),"Invalid mark",IF(AND(L184="Yes",COUNTIFS($B$5:$B$304,B184,$D$5:$D$304,D184,$F$5:$F$304,F184,$L$5:$L$304,"Yes")&gt;1),"Duplicate selected family","Valid"))))))</x:f>
      </x:c>
      <x:c r="R184" s="10" t="str">
        <x:f>IF(Q184="","",IF(Q184&lt;&gt;"Valid","Fix record",IF('Rules'!$B$30&lt;&gt;"Rules valid","Review rules",IF(L184&lt;&gt;"Yes","Not selected",IF(OR(J184&lt;&gt;"Yes",K184&lt;&gt;"Yes"),"Incomplete / unverified",IF(OR(C184&gt;'Rules'!$B$5,C184&lt;=0),"Invalid / future date",IF(D184="IA",IF(AND(I184="IA authentic",G184='Rules'!$B$14),"Yes","Not eligible IA"),IF(OR(D184="P1",D184="P2"),IF(AND(OR(I184="Independent timed",I184="Independent timed accommodated"),G184=IF(D184="P1",'Rules'!$B$12,'Rules'!$B$13),C184&gt;='Rules'!$B$5-'Rules'!$B$6),"Yes","Not eligible paper"),"Practice / partial"))))))))</x:f>
      </x:c>
    </x:row>
    <x:row r="185" ht="45" customHeight="1">
      <x:c r="A185" s="11" t="str"/>
      <x:c r="B185" s="11" t="str"/>
      <x:c r="C185" s="12" t="str"/>
      <x:c r="D185" s="11" t="str"/>
      <x:c r="E185" s="11" t="str"/>
      <x:c r="F185" s="11" t="str"/>
      <x:c r="G185" s="11" t="str"/>
      <x:c r="H185" s="11" t="str"/>
      <x:c r="I185" s="11" t="str"/>
      <x:c r="J185" s="11" t="str"/>
      <x:c r="K185" s="11" t="str"/>
      <x:c r="L185" s="11" t="str"/>
      <x:c r="M185" s="11" t="str"/>
      <x:c r="N185" s="11" t="str"/>
      <x:c r="O185" s="11" t="str"/>
      <x:c r="P185" s="15" t="str">
        <x:f>IF(AND(ISNUMBER(G185),G185&gt;0,ISNUMBER(H185),H185&gt;=0,H185&lt;=G185),H185/G185,"")</x:f>
      </x:c>
      <x:c r="Q185" s="9" t="str">
        <x:f>IF(AND(A185="",B185="",C185="",D185="",E185="",F185="",G185="",H185="",I185="",J185="",K185="",L185="",M185="",N185="",O185=""),"",IF(OR(A185="",B185="",E185="",F185="",M185="",NOT(ISNUMBER(C185))),"Missing identity/date/source",IF(COUNTIF($A$5:$A$304,A185)&gt;1,"Duplicate evidence ID",IF(OR(NOT(ISNUMBER(G185)),NOT(ISNUMBER(H185))),"Missing mark",IF(OR(G185&lt;=0,H185&lt;0,H185&gt;G185),"Invalid mark",IF(AND(L185="Yes",COUNTIFS($B$5:$B$304,B185,$D$5:$D$304,D185,$F$5:$F$304,F185,$L$5:$L$304,"Yes")&gt;1),"Duplicate selected family","Valid"))))))</x:f>
      </x:c>
      <x:c r="R185" s="9" t="str">
        <x:f>IF(Q185="","",IF(Q185&lt;&gt;"Valid","Fix record",IF('Rules'!$B$30&lt;&gt;"Rules valid","Review rules",IF(L185&lt;&gt;"Yes","Not selected",IF(OR(J185&lt;&gt;"Yes",K185&lt;&gt;"Yes"),"Incomplete / unverified",IF(OR(C185&gt;'Rules'!$B$5,C185&lt;=0),"Invalid / future date",IF(D185="IA",IF(AND(I185="IA authentic",G185='Rules'!$B$14),"Yes","Not eligible IA"),IF(OR(D185="P1",D185="P2"),IF(AND(OR(I185="Independent timed",I185="Independent timed accommodated"),G185=IF(D185="P1",'Rules'!$B$12,'Rules'!$B$13),C185&gt;='Rules'!$B$5-'Rules'!$B$6),"Yes","Not eligible paper"),"Practice / partial"))))))))</x:f>
      </x:c>
    </x:row>
    <x:row r="186" ht="45" customHeight="1">
      <x:c r="A186" s="11" t="str"/>
      <x:c r="B186" s="11" t="str"/>
      <x:c r="C186" s="12" t="str"/>
      <x:c r="D186" s="11" t="str"/>
      <x:c r="E186" s="11" t="str"/>
      <x:c r="F186" s="11" t="str"/>
      <x:c r="G186" s="11" t="str"/>
      <x:c r="H186" s="11" t="str"/>
      <x:c r="I186" s="11" t="str"/>
      <x:c r="J186" s="11" t="str"/>
      <x:c r="K186" s="11" t="str"/>
      <x:c r="L186" s="11" t="str"/>
      <x:c r="M186" s="11" t="str"/>
      <x:c r="N186" s="11" t="str"/>
      <x:c r="O186" s="11" t="str"/>
      <x:c r="P186" s="16" t="str">
        <x:f>IF(AND(ISNUMBER(G186),G186&gt;0,ISNUMBER(H186),H186&gt;=0,H186&lt;=G186),H186/G186,"")</x:f>
      </x:c>
      <x:c r="Q186" s="10" t="str">
        <x:f>IF(AND(A186="",B186="",C186="",D186="",E186="",F186="",G186="",H186="",I186="",J186="",K186="",L186="",M186="",N186="",O186=""),"",IF(OR(A186="",B186="",E186="",F186="",M186="",NOT(ISNUMBER(C186))),"Missing identity/date/source",IF(COUNTIF($A$5:$A$304,A186)&gt;1,"Duplicate evidence ID",IF(OR(NOT(ISNUMBER(G186)),NOT(ISNUMBER(H186))),"Missing mark",IF(OR(G186&lt;=0,H186&lt;0,H186&gt;G186),"Invalid mark",IF(AND(L186="Yes",COUNTIFS($B$5:$B$304,B186,$D$5:$D$304,D186,$F$5:$F$304,F186,$L$5:$L$304,"Yes")&gt;1),"Duplicate selected family","Valid"))))))</x:f>
      </x:c>
      <x:c r="R186" s="10" t="str">
        <x:f>IF(Q186="","",IF(Q186&lt;&gt;"Valid","Fix record",IF('Rules'!$B$30&lt;&gt;"Rules valid","Review rules",IF(L186&lt;&gt;"Yes","Not selected",IF(OR(J186&lt;&gt;"Yes",K186&lt;&gt;"Yes"),"Incomplete / unverified",IF(OR(C186&gt;'Rules'!$B$5,C186&lt;=0),"Invalid / future date",IF(D186="IA",IF(AND(I186="IA authentic",G186='Rules'!$B$14),"Yes","Not eligible IA"),IF(OR(D186="P1",D186="P2"),IF(AND(OR(I186="Independent timed",I186="Independent timed accommodated"),G186=IF(D186="P1",'Rules'!$B$12,'Rules'!$B$13),C186&gt;='Rules'!$B$5-'Rules'!$B$6),"Yes","Not eligible paper"),"Practice / partial"))))))))</x:f>
      </x:c>
    </x:row>
    <x:row r="187" ht="45" customHeight="1">
      <x:c r="A187" s="11" t="str"/>
      <x:c r="B187" s="11" t="str"/>
      <x:c r="C187" s="12" t="str"/>
      <x:c r="D187" s="11" t="str"/>
      <x:c r="E187" s="11" t="str"/>
      <x:c r="F187" s="11" t="str"/>
      <x:c r="G187" s="11" t="str"/>
      <x:c r="H187" s="11" t="str"/>
      <x:c r="I187" s="11" t="str"/>
      <x:c r="J187" s="11" t="str"/>
      <x:c r="K187" s="11" t="str"/>
      <x:c r="L187" s="11" t="str"/>
      <x:c r="M187" s="11" t="str"/>
      <x:c r="N187" s="11" t="str"/>
      <x:c r="O187" s="11" t="str"/>
      <x:c r="P187" s="15" t="str">
        <x:f>IF(AND(ISNUMBER(G187),G187&gt;0,ISNUMBER(H187),H187&gt;=0,H187&lt;=G187),H187/G187,"")</x:f>
      </x:c>
      <x:c r="Q187" s="9" t="str">
        <x:f>IF(AND(A187="",B187="",C187="",D187="",E187="",F187="",G187="",H187="",I187="",J187="",K187="",L187="",M187="",N187="",O187=""),"",IF(OR(A187="",B187="",E187="",F187="",M187="",NOT(ISNUMBER(C187))),"Missing identity/date/source",IF(COUNTIF($A$5:$A$304,A187)&gt;1,"Duplicate evidence ID",IF(OR(NOT(ISNUMBER(G187)),NOT(ISNUMBER(H187))),"Missing mark",IF(OR(G187&lt;=0,H187&lt;0,H187&gt;G187),"Invalid mark",IF(AND(L187="Yes",COUNTIFS($B$5:$B$304,B187,$D$5:$D$304,D187,$F$5:$F$304,F187,$L$5:$L$304,"Yes")&gt;1),"Duplicate selected family","Valid"))))))</x:f>
      </x:c>
      <x:c r="R187" s="9" t="str">
        <x:f>IF(Q187="","",IF(Q187&lt;&gt;"Valid","Fix record",IF('Rules'!$B$30&lt;&gt;"Rules valid","Review rules",IF(L187&lt;&gt;"Yes","Not selected",IF(OR(J187&lt;&gt;"Yes",K187&lt;&gt;"Yes"),"Incomplete / unverified",IF(OR(C187&gt;'Rules'!$B$5,C187&lt;=0),"Invalid / future date",IF(D187="IA",IF(AND(I187="IA authentic",G187='Rules'!$B$14),"Yes","Not eligible IA"),IF(OR(D187="P1",D187="P2"),IF(AND(OR(I187="Independent timed",I187="Independent timed accommodated"),G187=IF(D187="P1",'Rules'!$B$12,'Rules'!$B$13),C187&gt;='Rules'!$B$5-'Rules'!$B$6),"Yes","Not eligible paper"),"Practice / partial"))))))))</x:f>
      </x:c>
    </x:row>
    <x:row r="188" ht="45" customHeight="1">
      <x:c r="A188" s="11" t="str"/>
      <x:c r="B188" s="11" t="str"/>
      <x:c r="C188" s="12" t="str"/>
      <x:c r="D188" s="11" t="str"/>
      <x:c r="E188" s="11" t="str"/>
      <x:c r="F188" s="11" t="str"/>
      <x:c r="G188" s="11" t="str"/>
      <x:c r="H188" s="11" t="str"/>
      <x:c r="I188" s="11" t="str"/>
      <x:c r="J188" s="11" t="str"/>
      <x:c r="K188" s="11" t="str"/>
      <x:c r="L188" s="11" t="str"/>
      <x:c r="M188" s="11" t="str"/>
      <x:c r="N188" s="11" t="str"/>
      <x:c r="O188" s="11" t="str"/>
      <x:c r="P188" s="16" t="str">
        <x:f>IF(AND(ISNUMBER(G188),G188&gt;0,ISNUMBER(H188),H188&gt;=0,H188&lt;=G188),H188/G188,"")</x:f>
      </x:c>
      <x:c r="Q188" s="10" t="str">
        <x:f>IF(AND(A188="",B188="",C188="",D188="",E188="",F188="",G188="",H188="",I188="",J188="",K188="",L188="",M188="",N188="",O188=""),"",IF(OR(A188="",B188="",E188="",F188="",M188="",NOT(ISNUMBER(C188))),"Missing identity/date/source",IF(COUNTIF($A$5:$A$304,A188)&gt;1,"Duplicate evidence ID",IF(OR(NOT(ISNUMBER(G188)),NOT(ISNUMBER(H188))),"Missing mark",IF(OR(G188&lt;=0,H188&lt;0,H188&gt;G188),"Invalid mark",IF(AND(L188="Yes",COUNTIFS($B$5:$B$304,B188,$D$5:$D$304,D188,$F$5:$F$304,F188,$L$5:$L$304,"Yes")&gt;1),"Duplicate selected family","Valid"))))))</x:f>
      </x:c>
      <x:c r="R188" s="10" t="str">
        <x:f>IF(Q188="","",IF(Q188&lt;&gt;"Valid","Fix record",IF('Rules'!$B$30&lt;&gt;"Rules valid","Review rules",IF(L188&lt;&gt;"Yes","Not selected",IF(OR(J188&lt;&gt;"Yes",K188&lt;&gt;"Yes"),"Incomplete / unverified",IF(OR(C188&gt;'Rules'!$B$5,C188&lt;=0),"Invalid / future date",IF(D188="IA",IF(AND(I188="IA authentic",G188='Rules'!$B$14),"Yes","Not eligible IA"),IF(OR(D188="P1",D188="P2"),IF(AND(OR(I188="Independent timed",I188="Independent timed accommodated"),G188=IF(D188="P1",'Rules'!$B$12,'Rules'!$B$13),C188&gt;='Rules'!$B$5-'Rules'!$B$6),"Yes","Not eligible paper"),"Practice / partial"))))))))</x:f>
      </x:c>
    </x:row>
    <x:row r="189" ht="45" customHeight="1">
      <x:c r="A189" s="11" t="str"/>
      <x:c r="B189" s="11" t="str"/>
      <x:c r="C189" s="12" t="str"/>
      <x:c r="D189" s="11" t="str"/>
      <x:c r="E189" s="11" t="str"/>
      <x:c r="F189" s="11" t="str"/>
      <x:c r="G189" s="11" t="str"/>
      <x:c r="H189" s="11" t="str"/>
      <x:c r="I189" s="11" t="str"/>
      <x:c r="J189" s="11" t="str"/>
      <x:c r="K189" s="11" t="str"/>
      <x:c r="L189" s="11" t="str"/>
      <x:c r="M189" s="11" t="str"/>
      <x:c r="N189" s="11" t="str"/>
      <x:c r="O189" s="11" t="str"/>
      <x:c r="P189" s="15" t="str">
        <x:f>IF(AND(ISNUMBER(G189),G189&gt;0,ISNUMBER(H189),H189&gt;=0,H189&lt;=G189),H189/G189,"")</x:f>
      </x:c>
      <x:c r="Q189" s="9" t="str">
        <x:f>IF(AND(A189="",B189="",C189="",D189="",E189="",F189="",G189="",H189="",I189="",J189="",K189="",L189="",M189="",N189="",O189=""),"",IF(OR(A189="",B189="",E189="",F189="",M189="",NOT(ISNUMBER(C189))),"Missing identity/date/source",IF(COUNTIF($A$5:$A$304,A189)&gt;1,"Duplicate evidence ID",IF(OR(NOT(ISNUMBER(G189)),NOT(ISNUMBER(H189))),"Missing mark",IF(OR(G189&lt;=0,H189&lt;0,H189&gt;G189),"Invalid mark",IF(AND(L189="Yes",COUNTIFS($B$5:$B$304,B189,$D$5:$D$304,D189,$F$5:$F$304,F189,$L$5:$L$304,"Yes")&gt;1),"Duplicate selected family","Valid"))))))</x:f>
      </x:c>
      <x:c r="R189" s="9" t="str">
        <x:f>IF(Q189="","",IF(Q189&lt;&gt;"Valid","Fix record",IF('Rules'!$B$30&lt;&gt;"Rules valid","Review rules",IF(L189&lt;&gt;"Yes","Not selected",IF(OR(J189&lt;&gt;"Yes",K189&lt;&gt;"Yes"),"Incomplete / unverified",IF(OR(C189&gt;'Rules'!$B$5,C189&lt;=0),"Invalid / future date",IF(D189="IA",IF(AND(I189="IA authentic",G189='Rules'!$B$14),"Yes","Not eligible IA"),IF(OR(D189="P1",D189="P2"),IF(AND(OR(I189="Independent timed",I189="Independent timed accommodated"),G189=IF(D189="P1",'Rules'!$B$12,'Rules'!$B$13),C189&gt;='Rules'!$B$5-'Rules'!$B$6),"Yes","Not eligible paper"),"Practice / partial"))))))))</x:f>
      </x:c>
    </x:row>
    <x:row r="190" ht="45" customHeight="1">
      <x:c r="A190" s="11" t="str"/>
      <x:c r="B190" s="11" t="str"/>
      <x:c r="C190" s="12" t="str"/>
      <x:c r="D190" s="11" t="str"/>
      <x:c r="E190" s="11" t="str"/>
      <x:c r="F190" s="11" t="str"/>
      <x:c r="G190" s="11" t="str"/>
      <x:c r="H190" s="11" t="str"/>
      <x:c r="I190" s="11" t="str"/>
      <x:c r="J190" s="11" t="str"/>
      <x:c r="K190" s="11" t="str"/>
      <x:c r="L190" s="11" t="str"/>
      <x:c r="M190" s="11" t="str"/>
      <x:c r="N190" s="11" t="str"/>
      <x:c r="O190" s="11" t="str"/>
      <x:c r="P190" s="16" t="str">
        <x:f>IF(AND(ISNUMBER(G190),G190&gt;0,ISNUMBER(H190),H190&gt;=0,H190&lt;=G190),H190/G190,"")</x:f>
      </x:c>
      <x:c r="Q190" s="10" t="str">
        <x:f>IF(AND(A190="",B190="",C190="",D190="",E190="",F190="",G190="",H190="",I190="",J190="",K190="",L190="",M190="",N190="",O190=""),"",IF(OR(A190="",B190="",E190="",F190="",M190="",NOT(ISNUMBER(C190))),"Missing identity/date/source",IF(COUNTIF($A$5:$A$304,A190)&gt;1,"Duplicate evidence ID",IF(OR(NOT(ISNUMBER(G190)),NOT(ISNUMBER(H190))),"Missing mark",IF(OR(G190&lt;=0,H190&lt;0,H190&gt;G190),"Invalid mark",IF(AND(L190="Yes",COUNTIFS($B$5:$B$304,B190,$D$5:$D$304,D190,$F$5:$F$304,F190,$L$5:$L$304,"Yes")&gt;1),"Duplicate selected family","Valid"))))))</x:f>
      </x:c>
      <x:c r="R190" s="10" t="str">
        <x:f>IF(Q190="","",IF(Q190&lt;&gt;"Valid","Fix record",IF('Rules'!$B$30&lt;&gt;"Rules valid","Review rules",IF(L190&lt;&gt;"Yes","Not selected",IF(OR(J190&lt;&gt;"Yes",K190&lt;&gt;"Yes"),"Incomplete / unverified",IF(OR(C190&gt;'Rules'!$B$5,C190&lt;=0),"Invalid / future date",IF(D190="IA",IF(AND(I190="IA authentic",G190='Rules'!$B$14),"Yes","Not eligible IA"),IF(OR(D190="P1",D190="P2"),IF(AND(OR(I190="Independent timed",I190="Independent timed accommodated"),G190=IF(D190="P1",'Rules'!$B$12,'Rules'!$B$13),C190&gt;='Rules'!$B$5-'Rules'!$B$6),"Yes","Not eligible paper"),"Practice / partial"))))))))</x:f>
      </x:c>
    </x:row>
    <x:row r="191" ht="45" customHeight="1">
      <x:c r="A191" s="11" t="str"/>
      <x:c r="B191" s="11" t="str"/>
      <x:c r="C191" s="12" t="str"/>
      <x:c r="D191" s="11" t="str"/>
      <x:c r="E191" s="11" t="str"/>
      <x:c r="F191" s="11" t="str"/>
      <x:c r="G191" s="11" t="str"/>
      <x:c r="H191" s="11" t="str"/>
      <x:c r="I191" s="11" t="str"/>
      <x:c r="J191" s="11" t="str"/>
      <x:c r="K191" s="11" t="str"/>
      <x:c r="L191" s="11" t="str"/>
      <x:c r="M191" s="11" t="str"/>
      <x:c r="N191" s="11" t="str"/>
      <x:c r="O191" s="11" t="str"/>
      <x:c r="P191" s="15" t="str">
        <x:f>IF(AND(ISNUMBER(G191),G191&gt;0,ISNUMBER(H191),H191&gt;=0,H191&lt;=G191),H191/G191,"")</x:f>
      </x:c>
      <x:c r="Q191" s="9" t="str">
        <x:f>IF(AND(A191="",B191="",C191="",D191="",E191="",F191="",G191="",H191="",I191="",J191="",K191="",L191="",M191="",N191="",O191=""),"",IF(OR(A191="",B191="",E191="",F191="",M191="",NOT(ISNUMBER(C191))),"Missing identity/date/source",IF(COUNTIF($A$5:$A$304,A191)&gt;1,"Duplicate evidence ID",IF(OR(NOT(ISNUMBER(G191)),NOT(ISNUMBER(H191))),"Missing mark",IF(OR(G191&lt;=0,H191&lt;0,H191&gt;G191),"Invalid mark",IF(AND(L191="Yes",COUNTIFS($B$5:$B$304,B191,$D$5:$D$304,D191,$F$5:$F$304,F191,$L$5:$L$304,"Yes")&gt;1),"Duplicate selected family","Valid"))))))</x:f>
      </x:c>
      <x:c r="R191" s="9" t="str">
        <x:f>IF(Q191="","",IF(Q191&lt;&gt;"Valid","Fix record",IF('Rules'!$B$30&lt;&gt;"Rules valid","Review rules",IF(L191&lt;&gt;"Yes","Not selected",IF(OR(J191&lt;&gt;"Yes",K191&lt;&gt;"Yes"),"Incomplete / unverified",IF(OR(C191&gt;'Rules'!$B$5,C191&lt;=0),"Invalid / future date",IF(D191="IA",IF(AND(I191="IA authentic",G191='Rules'!$B$14),"Yes","Not eligible IA"),IF(OR(D191="P1",D191="P2"),IF(AND(OR(I191="Independent timed",I191="Independent timed accommodated"),G191=IF(D191="P1",'Rules'!$B$12,'Rules'!$B$13),C191&gt;='Rules'!$B$5-'Rules'!$B$6),"Yes","Not eligible paper"),"Practice / partial"))))))))</x:f>
      </x:c>
    </x:row>
    <x:row r="192" ht="45" customHeight="1">
      <x:c r="A192" s="11" t="str"/>
      <x:c r="B192" s="11" t="str"/>
      <x:c r="C192" s="12" t="str"/>
      <x:c r="D192" s="11" t="str"/>
      <x:c r="E192" s="11" t="str"/>
      <x:c r="F192" s="11" t="str"/>
      <x:c r="G192" s="11" t="str"/>
      <x:c r="H192" s="11" t="str"/>
      <x:c r="I192" s="11" t="str"/>
      <x:c r="J192" s="11" t="str"/>
      <x:c r="K192" s="11" t="str"/>
      <x:c r="L192" s="11" t="str"/>
      <x:c r="M192" s="11" t="str"/>
      <x:c r="N192" s="11" t="str"/>
      <x:c r="O192" s="11" t="str"/>
      <x:c r="P192" s="16" t="str">
        <x:f>IF(AND(ISNUMBER(G192),G192&gt;0,ISNUMBER(H192),H192&gt;=0,H192&lt;=G192),H192/G192,"")</x:f>
      </x:c>
      <x:c r="Q192" s="10" t="str">
        <x:f>IF(AND(A192="",B192="",C192="",D192="",E192="",F192="",G192="",H192="",I192="",J192="",K192="",L192="",M192="",N192="",O192=""),"",IF(OR(A192="",B192="",E192="",F192="",M192="",NOT(ISNUMBER(C192))),"Missing identity/date/source",IF(COUNTIF($A$5:$A$304,A192)&gt;1,"Duplicate evidence ID",IF(OR(NOT(ISNUMBER(G192)),NOT(ISNUMBER(H192))),"Missing mark",IF(OR(G192&lt;=0,H192&lt;0,H192&gt;G192),"Invalid mark",IF(AND(L192="Yes",COUNTIFS($B$5:$B$304,B192,$D$5:$D$304,D192,$F$5:$F$304,F192,$L$5:$L$304,"Yes")&gt;1),"Duplicate selected family","Valid"))))))</x:f>
      </x:c>
      <x:c r="R192" s="10" t="str">
        <x:f>IF(Q192="","",IF(Q192&lt;&gt;"Valid","Fix record",IF('Rules'!$B$30&lt;&gt;"Rules valid","Review rules",IF(L192&lt;&gt;"Yes","Not selected",IF(OR(J192&lt;&gt;"Yes",K192&lt;&gt;"Yes"),"Incomplete / unverified",IF(OR(C192&gt;'Rules'!$B$5,C192&lt;=0),"Invalid / future date",IF(D192="IA",IF(AND(I192="IA authentic",G192='Rules'!$B$14),"Yes","Not eligible IA"),IF(OR(D192="P1",D192="P2"),IF(AND(OR(I192="Independent timed",I192="Independent timed accommodated"),G192=IF(D192="P1",'Rules'!$B$12,'Rules'!$B$13),C192&gt;='Rules'!$B$5-'Rules'!$B$6),"Yes","Not eligible paper"),"Practice / partial"))))))))</x:f>
      </x:c>
    </x:row>
    <x:row r="193" ht="45" customHeight="1">
      <x:c r="A193" s="11" t="str"/>
      <x:c r="B193" s="11" t="str"/>
      <x:c r="C193" s="12" t="str"/>
      <x:c r="D193" s="11" t="str"/>
      <x:c r="E193" s="11" t="str"/>
      <x:c r="F193" s="11" t="str"/>
      <x:c r="G193" s="11" t="str"/>
      <x:c r="H193" s="11" t="str"/>
      <x:c r="I193" s="11" t="str"/>
      <x:c r="J193" s="11" t="str"/>
      <x:c r="K193" s="11" t="str"/>
      <x:c r="L193" s="11" t="str"/>
      <x:c r="M193" s="11" t="str"/>
      <x:c r="N193" s="11" t="str"/>
      <x:c r="O193" s="11" t="str"/>
      <x:c r="P193" s="15" t="str">
        <x:f>IF(AND(ISNUMBER(G193),G193&gt;0,ISNUMBER(H193),H193&gt;=0,H193&lt;=G193),H193/G193,"")</x:f>
      </x:c>
      <x:c r="Q193" s="9" t="str">
        <x:f>IF(AND(A193="",B193="",C193="",D193="",E193="",F193="",G193="",H193="",I193="",J193="",K193="",L193="",M193="",N193="",O193=""),"",IF(OR(A193="",B193="",E193="",F193="",M193="",NOT(ISNUMBER(C193))),"Missing identity/date/source",IF(COUNTIF($A$5:$A$304,A193)&gt;1,"Duplicate evidence ID",IF(OR(NOT(ISNUMBER(G193)),NOT(ISNUMBER(H193))),"Missing mark",IF(OR(G193&lt;=0,H193&lt;0,H193&gt;G193),"Invalid mark",IF(AND(L193="Yes",COUNTIFS($B$5:$B$304,B193,$D$5:$D$304,D193,$F$5:$F$304,F193,$L$5:$L$304,"Yes")&gt;1),"Duplicate selected family","Valid"))))))</x:f>
      </x:c>
      <x:c r="R193" s="9" t="str">
        <x:f>IF(Q193="","",IF(Q193&lt;&gt;"Valid","Fix record",IF('Rules'!$B$30&lt;&gt;"Rules valid","Review rules",IF(L193&lt;&gt;"Yes","Not selected",IF(OR(J193&lt;&gt;"Yes",K193&lt;&gt;"Yes"),"Incomplete / unverified",IF(OR(C193&gt;'Rules'!$B$5,C193&lt;=0),"Invalid / future date",IF(D193="IA",IF(AND(I193="IA authentic",G193='Rules'!$B$14),"Yes","Not eligible IA"),IF(OR(D193="P1",D193="P2"),IF(AND(OR(I193="Independent timed",I193="Independent timed accommodated"),G193=IF(D193="P1",'Rules'!$B$12,'Rules'!$B$13),C193&gt;='Rules'!$B$5-'Rules'!$B$6),"Yes","Not eligible paper"),"Practice / partial"))))))))</x:f>
      </x:c>
    </x:row>
    <x:row r="194" ht="45" customHeight="1">
      <x:c r="A194" s="11" t="str"/>
      <x:c r="B194" s="11" t="str"/>
      <x:c r="C194" s="12" t="str"/>
      <x:c r="D194" s="11" t="str"/>
      <x:c r="E194" s="11" t="str"/>
      <x:c r="F194" s="11" t="str"/>
      <x:c r="G194" s="11" t="str"/>
      <x:c r="H194" s="11" t="str"/>
      <x:c r="I194" s="11" t="str"/>
      <x:c r="J194" s="11" t="str"/>
      <x:c r="K194" s="11" t="str"/>
      <x:c r="L194" s="11" t="str"/>
      <x:c r="M194" s="11" t="str"/>
      <x:c r="N194" s="11" t="str"/>
      <x:c r="O194" s="11" t="str"/>
      <x:c r="P194" s="16" t="str">
        <x:f>IF(AND(ISNUMBER(G194),G194&gt;0,ISNUMBER(H194),H194&gt;=0,H194&lt;=G194),H194/G194,"")</x:f>
      </x:c>
      <x:c r="Q194" s="10" t="str">
        <x:f>IF(AND(A194="",B194="",C194="",D194="",E194="",F194="",G194="",H194="",I194="",J194="",K194="",L194="",M194="",N194="",O194=""),"",IF(OR(A194="",B194="",E194="",F194="",M194="",NOT(ISNUMBER(C194))),"Missing identity/date/source",IF(COUNTIF($A$5:$A$304,A194)&gt;1,"Duplicate evidence ID",IF(OR(NOT(ISNUMBER(G194)),NOT(ISNUMBER(H194))),"Missing mark",IF(OR(G194&lt;=0,H194&lt;0,H194&gt;G194),"Invalid mark",IF(AND(L194="Yes",COUNTIFS($B$5:$B$304,B194,$D$5:$D$304,D194,$F$5:$F$304,F194,$L$5:$L$304,"Yes")&gt;1),"Duplicate selected family","Valid"))))))</x:f>
      </x:c>
      <x:c r="R194" s="10" t="str">
        <x:f>IF(Q194="","",IF(Q194&lt;&gt;"Valid","Fix record",IF('Rules'!$B$30&lt;&gt;"Rules valid","Review rules",IF(L194&lt;&gt;"Yes","Not selected",IF(OR(J194&lt;&gt;"Yes",K194&lt;&gt;"Yes"),"Incomplete / unverified",IF(OR(C194&gt;'Rules'!$B$5,C194&lt;=0),"Invalid / future date",IF(D194="IA",IF(AND(I194="IA authentic",G194='Rules'!$B$14),"Yes","Not eligible IA"),IF(OR(D194="P1",D194="P2"),IF(AND(OR(I194="Independent timed",I194="Independent timed accommodated"),G194=IF(D194="P1",'Rules'!$B$12,'Rules'!$B$13),C194&gt;='Rules'!$B$5-'Rules'!$B$6),"Yes","Not eligible paper"),"Practice / partial"))))))))</x:f>
      </x:c>
    </x:row>
    <x:row r="195" ht="45" customHeight="1">
      <x:c r="A195" s="11" t="str"/>
      <x:c r="B195" s="11" t="str"/>
      <x:c r="C195" s="12" t="str"/>
      <x:c r="D195" s="11" t="str"/>
      <x:c r="E195" s="11" t="str"/>
      <x:c r="F195" s="11" t="str"/>
      <x:c r="G195" s="11" t="str"/>
      <x:c r="H195" s="11" t="str"/>
      <x:c r="I195" s="11" t="str"/>
      <x:c r="J195" s="11" t="str"/>
      <x:c r="K195" s="11" t="str"/>
      <x:c r="L195" s="11" t="str"/>
      <x:c r="M195" s="11" t="str"/>
      <x:c r="N195" s="11" t="str"/>
      <x:c r="O195" s="11" t="str"/>
      <x:c r="P195" s="15" t="str">
        <x:f>IF(AND(ISNUMBER(G195),G195&gt;0,ISNUMBER(H195),H195&gt;=0,H195&lt;=G195),H195/G195,"")</x:f>
      </x:c>
      <x:c r="Q195" s="9" t="str">
        <x:f>IF(AND(A195="",B195="",C195="",D195="",E195="",F195="",G195="",H195="",I195="",J195="",K195="",L195="",M195="",N195="",O195=""),"",IF(OR(A195="",B195="",E195="",F195="",M195="",NOT(ISNUMBER(C195))),"Missing identity/date/source",IF(COUNTIF($A$5:$A$304,A195)&gt;1,"Duplicate evidence ID",IF(OR(NOT(ISNUMBER(G195)),NOT(ISNUMBER(H195))),"Missing mark",IF(OR(G195&lt;=0,H195&lt;0,H195&gt;G195),"Invalid mark",IF(AND(L195="Yes",COUNTIFS($B$5:$B$304,B195,$D$5:$D$304,D195,$F$5:$F$304,F195,$L$5:$L$304,"Yes")&gt;1),"Duplicate selected family","Valid"))))))</x:f>
      </x:c>
      <x:c r="R195" s="9" t="str">
        <x:f>IF(Q195="","",IF(Q195&lt;&gt;"Valid","Fix record",IF('Rules'!$B$30&lt;&gt;"Rules valid","Review rules",IF(L195&lt;&gt;"Yes","Not selected",IF(OR(J195&lt;&gt;"Yes",K195&lt;&gt;"Yes"),"Incomplete / unverified",IF(OR(C195&gt;'Rules'!$B$5,C195&lt;=0),"Invalid / future date",IF(D195="IA",IF(AND(I195="IA authentic",G195='Rules'!$B$14),"Yes","Not eligible IA"),IF(OR(D195="P1",D195="P2"),IF(AND(OR(I195="Independent timed",I195="Independent timed accommodated"),G195=IF(D195="P1",'Rules'!$B$12,'Rules'!$B$13),C195&gt;='Rules'!$B$5-'Rules'!$B$6),"Yes","Not eligible paper"),"Practice / partial"))))))))</x:f>
      </x:c>
    </x:row>
    <x:row r="196" ht="45" customHeight="1">
      <x:c r="A196" s="11" t="str"/>
      <x:c r="B196" s="11" t="str"/>
      <x:c r="C196" s="12" t="str"/>
      <x:c r="D196" s="11" t="str"/>
      <x:c r="E196" s="11" t="str"/>
      <x:c r="F196" s="11" t="str"/>
      <x:c r="G196" s="11" t="str"/>
      <x:c r="H196" s="11" t="str"/>
      <x:c r="I196" s="11" t="str"/>
      <x:c r="J196" s="11" t="str"/>
      <x:c r="K196" s="11" t="str"/>
      <x:c r="L196" s="11" t="str"/>
      <x:c r="M196" s="11" t="str"/>
      <x:c r="N196" s="11" t="str"/>
      <x:c r="O196" s="11" t="str"/>
      <x:c r="P196" s="16" t="str">
        <x:f>IF(AND(ISNUMBER(G196),G196&gt;0,ISNUMBER(H196),H196&gt;=0,H196&lt;=G196),H196/G196,"")</x:f>
      </x:c>
      <x:c r="Q196" s="10" t="str">
        <x:f>IF(AND(A196="",B196="",C196="",D196="",E196="",F196="",G196="",H196="",I196="",J196="",K196="",L196="",M196="",N196="",O196=""),"",IF(OR(A196="",B196="",E196="",F196="",M196="",NOT(ISNUMBER(C196))),"Missing identity/date/source",IF(COUNTIF($A$5:$A$304,A196)&gt;1,"Duplicate evidence ID",IF(OR(NOT(ISNUMBER(G196)),NOT(ISNUMBER(H196))),"Missing mark",IF(OR(G196&lt;=0,H196&lt;0,H196&gt;G196),"Invalid mark",IF(AND(L196="Yes",COUNTIFS($B$5:$B$304,B196,$D$5:$D$304,D196,$F$5:$F$304,F196,$L$5:$L$304,"Yes")&gt;1),"Duplicate selected family","Valid"))))))</x:f>
      </x:c>
      <x:c r="R196" s="10" t="str">
        <x:f>IF(Q196="","",IF(Q196&lt;&gt;"Valid","Fix record",IF('Rules'!$B$30&lt;&gt;"Rules valid","Review rules",IF(L196&lt;&gt;"Yes","Not selected",IF(OR(J196&lt;&gt;"Yes",K196&lt;&gt;"Yes"),"Incomplete / unverified",IF(OR(C196&gt;'Rules'!$B$5,C196&lt;=0),"Invalid / future date",IF(D196="IA",IF(AND(I196="IA authentic",G196='Rules'!$B$14),"Yes","Not eligible IA"),IF(OR(D196="P1",D196="P2"),IF(AND(OR(I196="Independent timed",I196="Independent timed accommodated"),G196=IF(D196="P1",'Rules'!$B$12,'Rules'!$B$13),C196&gt;='Rules'!$B$5-'Rules'!$B$6),"Yes","Not eligible paper"),"Practice / partial"))))))))</x:f>
      </x:c>
    </x:row>
    <x:row r="197" ht="45" customHeight="1">
      <x:c r="A197" s="11" t="str"/>
      <x:c r="B197" s="11" t="str"/>
      <x:c r="C197" s="12" t="str"/>
      <x:c r="D197" s="11" t="str"/>
      <x:c r="E197" s="11" t="str"/>
      <x:c r="F197" s="11" t="str"/>
      <x:c r="G197" s="11" t="str"/>
      <x:c r="H197" s="11" t="str"/>
      <x:c r="I197" s="11" t="str"/>
      <x:c r="J197" s="11" t="str"/>
      <x:c r="K197" s="11" t="str"/>
      <x:c r="L197" s="11" t="str"/>
      <x:c r="M197" s="11" t="str"/>
      <x:c r="N197" s="11" t="str"/>
      <x:c r="O197" s="11" t="str"/>
      <x:c r="P197" s="15" t="str">
        <x:f>IF(AND(ISNUMBER(G197),G197&gt;0,ISNUMBER(H197),H197&gt;=0,H197&lt;=G197),H197/G197,"")</x:f>
      </x:c>
      <x:c r="Q197" s="9" t="str">
        <x:f>IF(AND(A197="",B197="",C197="",D197="",E197="",F197="",G197="",H197="",I197="",J197="",K197="",L197="",M197="",N197="",O197=""),"",IF(OR(A197="",B197="",E197="",F197="",M197="",NOT(ISNUMBER(C197))),"Missing identity/date/source",IF(COUNTIF($A$5:$A$304,A197)&gt;1,"Duplicate evidence ID",IF(OR(NOT(ISNUMBER(G197)),NOT(ISNUMBER(H197))),"Missing mark",IF(OR(G197&lt;=0,H197&lt;0,H197&gt;G197),"Invalid mark",IF(AND(L197="Yes",COUNTIFS($B$5:$B$304,B197,$D$5:$D$304,D197,$F$5:$F$304,F197,$L$5:$L$304,"Yes")&gt;1),"Duplicate selected family","Valid"))))))</x:f>
      </x:c>
      <x:c r="R197" s="9" t="str">
        <x:f>IF(Q197="","",IF(Q197&lt;&gt;"Valid","Fix record",IF('Rules'!$B$30&lt;&gt;"Rules valid","Review rules",IF(L197&lt;&gt;"Yes","Not selected",IF(OR(J197&lt;&gt;"Yes",K197&lt;&gt;"Yes"),"Incomplete / unverified",IF(OR(C197&gt;'Rules'!$B$5,C197&lt;=0),"Invalid / future date",IF(D197="IA",IF(AND(I197="IA authentic",G197='Rules'!$B$14),"Yes","Not eligible IA"),IF(OR(D197="P1",D197="P2"),IF(AND(OR(I197="Independent timed",I197="Independent timed accommodated"),G197=IF(D197="P1",'Rules'!$B$12,'Rules'!$B$13),C197&gt;='Rules'!$B$5-'Rules'!$B$6),"Yes","Not eligible paper"),"Practice / partial"))))))))</x:f>
      </x:c>
    </x:row>
    <x:row r="198" ht="45" customHeight="1">
      <x:c r="A198" s="11" t="str"/>
      <x:c r="B198" s="11" t="str"/>
      <x:c r="C198" s="12" t="str"/>
      <x:c r="D198" s="11" t="str"/>
      <x:c r="E198" s="11" t="str"/>
      <x:c r="F198" s="11" t="str"/>
      <x:c r="G198" s="11" t="str"/>
      <x:c r="H198" s="11" t="str"/>
      <x:c r="I198" s="11" t="str"/>
      <x:c r="J198" s="11" t="str"/>
      <x:c r="K198" s="11" t="str"/>
      <x:c r="L198" s="11" t="str"/>
      <x:c r="M198" s="11" t="str"/>
      <x:c r="N198" s="11" t="str"/>
      <x:c r="O198" s="11" t="str"/>
      <x:c r="P198" s="16" t="str">
        <x:f>IF(AND(ISNUMBER(G198),G198&gt;0,ISNUMBER(H198),H198&gt;=0,H198&lt;=G198),H198/G198,"")</x:f>
      </x:c>
      <x:c r="Q198" s="10" t="str">
        <x:f>IF(AND(A198="",B198="",C198="",D198="",E198="",F198="",G198="",H198="",I198="",J198="",K198="",L198="",M198="",N198="",O198=""),"",IF(OR(A198="",B198="",E198="",F198="",M198="",NOT(ISNUMBER(C198))),"Missing identity/date/source",IF(COUNTIF($A$5:$A$304,A198)&gt;1,"Duplicate evidence ID",IF(OR(NOT(ISNUMBER(G198)),NOT(ISNUMBER(H198))),"Missing mark",IF(OR(G198&lt;=0,H198&lt;0,H198&gt;G198),"Invalid mark",IF(AND(L198="Yes",COUNTIFS($B$5:$B$304,B198,$D$5:$D$304,D198,$F$5:$F$304,F198,$L$5:$L$304,"Yes")&gt;1),"Duplicate selected family","Valid"))))))</x:f>
      </x:c>
      <x:c r="R198" s="10" t="str">
        <x:f>IF(Q198="","",IF(Q198&lt;&gt;"Valid","Fix record",IF('Rules'!$B$30&lt;&gt;"Rules valid","Review rules",IF(L198&lt;&gt;"Yes","Not selected",IF(OR(J198&lt;&gt;"Yes",K198&lt;&gt;"Yes"),"Incomplete / unverified",IF(OR(C198&gt;'Rules'!$B$5,C198&lt;=0),"Invalid / future date",IF(D198="IA",IF(AND(I198="IA authentic",G198='Rules'!$B$14),"Yes","Not eligible IA"),IF(OR(D198="P1",D198="P2"),IF(AND(OR(I198="Independent timed",I198="Independent timed accommodated"),G198=IF(D198="P1",'Rules'!$B$12,'Rules'!$B$13),C198&gt;='Rules'!$B$5-'Rules'!$B$6),"Yes","Not eligible paper"),"Practice / partial"))))))))</x:f>
      </x:c>
    </x:row>
    <x:row r="199" ht="45" customHeight="1">
      <x:c r="A199" s="11" t="str"/>
      <x:c r="B199" s="11" t="str"/>
      <x:c r="C199" s="12" t="str"/>
      <x:c r="D199" s="11" t="str"/>
      <x:c r="E199" s="11" t="str"/>
      <x:c r="F199" s="11" t="str"/>
      <x:c r="G199" s="11" t="str"/>
      <x:c r="H199" s="11" t="str"/>
      <x:c r="I199" s="11" t="str"/>
      <x:c r="J199" s="11" t="str"/>
      <x:c r="K199" s="11" t="str"/>
      <x:c r="L199" s="11" t="str"/>
      <x:c r="M199" s="11" t="str"/>
      <x:c r="N199" s="11" t="str"/>
      <x:c r="O199" s="11" t="str"/>
      <x:c r="P199" s="15" t="str">
        <x:f>IF(AND(ISNUMBER(G199),G199&gt;0,ISNUMBER(H199),H199&gt;=0,H199&lt;=G199),H199/G199,"")</x:f>
      </x:c>
      <x:c r="Q199" s="9" t="str">
        <x:f>IF(AND(A199="",B199="",C199="",D199="",E199="",F199="",G199="",H199="",I199="",J199="",K199="",L199="",M199="",N199="",O199=""),"",IF(OR(A199="",B199="",E199="",F199="",M199="",NOT(ISNUMBER(C199))),"Missing identity/date/source",IF(COUNTIF($A$5:$A$304,A199)&gt;1,"Duplicate evidence ID",IF(OR(NOT(ISNUMBER(G199)),NOT(ISNUMBER(H199))),"Missing mark",IF(OR(G199&lt;=0,H199&lt;0,H199&gt;G199),"Invalid mark",IF(AND(L199="Yes",COUNTIFS($B$5:$B$304,B199,$D$5:$D$304,D199,$F$5:$F$304,F199,$L$5:$L$304,"Yes")&gt;1),"Duplicate selected family","Valid"))))))</x:f>
      </x:c>
      <x:c r="R199" s="9" t="str">
        <x:f>IF(Q199="","",IF(Q199&lt;&gt;"Valid","Fix record",IF('Rules'!$B$30&lt;&gt;"Rules valid","Review rules",IF(L199&lt;&gt;"Yes","Not selected",IF(OR(J199&lt;&gt;"Yes",K199&lt;&gt;"Yes"),"Incomplete / unverified",IF(OR(C199&gt;'Rules'!$B$5,C199&lt;=0),"Invalid / future date",IF(D199="IA",IF(AND(I199="IA authentic",G199='Rules'!$B$14),"Yes","Not eligible IA"),IF(OR(D199="P1",D199="P2"),IF(AND(OR(I199="Independent timed",I199="Independent timed accommodated"),G199=IF(D199="P1",'Rules'!$B$12,'Rules'!$B$13),C199&gt;='Rules'!$B$5-'Rules'!$B$6),"Yes","Not eligible paper"),"Practice / partial"))))))))</x:f>
      </x:c>
    </x:row>
    <x:row r="200" ht="45" customHeight="1">
      <x:c r="A200" s="11" t="str"/>
      <x:c r="B200" s="11" t="str"/>
      <x:c r="C200" s="12" t="str"/>
      <x:c r="D200" s="11" t="str"/>
      <x:c r="E200" s="11" t="str"/>
      <x:c r="F200" s="11" t="str"/>
      <x:c r="G200" s="11" t="str"/>
      <x:c r="H200" s="11" t="str"/>
      <x:c r="I200" s="11" t="str"/>
      <x:c r="J200" s="11" t="str"/>
      <x:c r="K200" s="11" t="str"/>
      <x:c r="L200" s="11" t="str"/>
      <x:c r="M200" s="11" t="str"/>
      <x:c r="N200" s="11" t="str"/>
      <x:c r="O200" s="11" t="str"/>
      <x:c r="P200" s="16" t="str">
        <x:f>IF(AND(ISNUMBER(G200),G200&gt;0,ISNUMBER(H200),H200&gt;=0,H200&lt;=G200),H200/G200,"")</x:f>
      </x:c>
      <x:c r="Q200" s="10" t="str">
        <x:f>IF(AND(A200="",B200="",C200="",D200="",E200="",F200="",G200="",H200="",I200="",J200="",K200="",L200="",M200="",N200="",O200=""),"",IF(OR(A200="",B200="",E200="",F200="",M200="",NOT(ISNUMBER(C200))),"Missing identity/date/source",IF(COUNTIF($A$5:$A$304,A200)&gt;1,"Duplicate evidence ID",IF(OR(NOT(ISNUMBER(G200)),NOT(ISNUMBER(H200))),"Missing mark",IF(OR(G200&lt;=0,H200&lt;0,H200&gt;G200),"Invalid mark",IF(AND(L200="Yes",COUNTIFS($B$5:$B$304,B200,$D$5:$D$304,D200,$F$5:$F$304,F200,$L$5:$L$304,"Yes")&gt;1),"Duplicate selected family","Valid"))))))</x:f>
      </x:c>
      <x:c r="R200" s="10" t="str">
        <x:f>IF(Q200="","",IF(Q200&lt;&gt;"Valid","Fix record",IF('Rules'!$B$30&lt;&gt;"Rules valid","Review rules",IF(L200&lt;&gt;"Yes","Not selected",IF(OR(J200&lt;&gt;"Yes",K200&lt;&gt;"Yes"),"Incomplete / unverified",IF(OR(C200&gt;'Rules'!$B$5,C200&lt;=0),"Invalid / future date",IF(D200="IA",IF(AND(I200="IA authentic",G200='Rules'!$B$14),"Yes","Not eligible IA"),IF(OR(D200="P1",D200="P2"),IF(AND(OR(I200="Independent timed",I200="Independent timed accommodated"),G200=IF(D200="P1",'Rules'!$B$12,'Rules'!$B$13),C200&gt;='Rules'!$B$5-'Rules'!$B$6),"Yes","Not eligible paper"),"Practice / partial"))))))))</x:f>
      </x:c>
    </x:row>
    <x:row r="201" ht="45" customHeight="1">
      <x:c r="A201" s="11" t="str"/>
      <x:c r="B201" s="11" t="str"/>
      <x:c r="C201" s="12" t="str"/>
      <x:c r="D201" s="11" t="str"/>
      <x:c r="E201" s="11" t="str"/>
      <x:c r="F201" s="11" t="str"/>
      <x:c r="G201" s="11" t="str"/>
      <x:c r="H201" s="11" t="str"/>
      <x:c r="I201" s="11" t="str"/>
      <x:c r="J201" s="11" t="str"/>
      <x:c r="K201" s="11" t="str"/>
      <x:c r="L201" s="11" t="str"/>
      <x:c r="M201" s="11" t="str"/>
      <x:c r="N201" s="11" t="str"/>
      <x:c r="O201" s="11" t="str"/>
      <x:c r="P201" s="15" t="str">
        <x:f>IF(AND(ISNUMBER(G201),G201&gt;0,ISNUMBER(H201),H201&gt;=0,H201&lt;=G201),H201/G201,"")</x:f>
      </x:c>
      <x:c r="Q201" s="9" t="str">
        <x:f>IF(AND(A201="",B201="",C201="",D201="",E201="",F201="",G201="",H201="",I201="",J201="",K201="",L201="",M201="",N201="",O201=""),"",IF(OR(A201="",B201="",E201="",F201="",M201="",NOT(ISNUMBER(C201))),"Missing identity/date/source",IF(COUNTIF($A$5:$A$304,A201)&gt;1,"Duplicate evidence ID",IF(OR(NOT(ISNUMBER(G201)),NOT(ISNUMBER(H201))),"Missing mark",IF(OR(G201&lt;=0,H201&lt;0,H201&gt;G201),"Invalid mark",IF(AND(L201="Yes",COUNTIFS($B$5:$B$304,B201,$D$5:$D$304,D201,$F$5:$F$304,F201,$L$5:$L$304,"Yes")&gt;1),"Duplicate selected family","Valid"))))))</x:f>
      </x:c>
      <x:c r="R201" s="9" t="str">
        <x:f>IF(Q201="","",IF(Q201&lt;&gt;"Valid","Fix record",IF('Rules'!$B$30&lt;&gt;"Rules valid","Review rules",IF(L201&lt;&gt;"Yes","Not selected",IF(OR(J201&lt;&gt;"Yes",K201&lt;&gt;"Yes"),"Incomplete / unverified",IF(OR(C201&gt;'Rules'!$B$5,C201&lt;=0),"Invalid / future date",IF(D201="IA",IF(AND(I201="IA authentic",G201='Rules'!$B$14),"Yes","Not eligible IA"),IF(OR(D201="P1",D201="P2"),IF(AND(OR(I201="Independent timed",I201="Independent timed accommodated"),G201=IF(D201="P1",'Rules'!$B$12,'Rules'!$B$13),C201&gt;='Rules'!$B$5-'Rules'!$B$6),"Yes","Not eligible paper"),"Practice / partial"))))))))</x:f>
      </x:c>
    </x:row>
    <x:row r="202" ht="45" customHeight="1">
      <x:c r="A202" s="11" t="str"/>
      <x:c r="B202" s="11" t="str"/>
      <x:c r="C202" s="12" t="str"/>
      <x:c r="D202" s="11" t="str"/>
      <x:c r="E202" s="11" t="str"/>
      <x:c r="F202" s="11" t="str"/>
      <x:c r="G202" s="11" t="str"/>
      <x:c r="H202" s="11" t="str"/>
      <x:c r="I202" s="11" t="str"/>
      <x:c r="J202" s="11" t="str"/>
      <x:c r="K202" s="11" t="str"/>
      <x:c r="L202" s="11" t="str"/>
      <x:c r="M202" s="11" t="str"/>
      <x:c r="N202" s="11" t="str"/>
      <x:c r="O202" s="11" t="str"/>
      <x:c r="P202" s="16" t="str">
        <x:f>IF(AND(ISNUMBER(G202),G202&gt;0,ISNUMBER(H202),H202&gt;=0,H202&lt;=G202),H202/G202,"")</x:f>
      </x:c>
      <x:c r="Q202" s="10" t="str">
        <x:f>IF(AND(A202="",B202="",C202="",D202="",E202="",F202="",G202="",H202="",I202="",J202="",K202="",L202="",M202="",N202="",O202=""),"",IF(OR(A202="",B202="",E202="",F202="",M202="",NOT(ISNUMBER(C202))),"Missing identity/date/source",IF(COUNTIF($A$5:$A$304,A202)&gt;1,"Duplicate evidence ID",IF(OR(NOT(ISNUMBER(G202)),NOT(ISNUMBER(H202))),"Missing mark",IF(OR(G202&lt;=0,H202&lt;0,H202&gt;G202),"Invalid mark",IF(AND(L202="Yes",COUNTIFS($B$5:$B$304,B202,$D$5:$D$304,D202,$F$5:$F$304,F202,$L$5:$L$304,"Yes")&gt;1),"Duplicate selected family","Valid"))))))</x:f>
      </x:c>
      <x:c r="R202" s="10" t="str">
        <x:f>IF(Q202="","",IF(Q202&lt;&gt;"Valid","Fix record",IF('Rules'!$B$30&lt;&gt;"Rules valid","Review rules",IF(L202&lt;&gt;"Yes","Not selected",IF(OR(J202&lt;&gt;"Yes",K202&lt;&gt;"Yes"),"Incomplete / unverified",IF(OR(C202&gt;'Rules'!$B$5,C202&lt;=0),"Invalid / future date",IF(D202="IA",IF(AND(I202="IA authentic",G202='Rules'!$B$14),"Yes","Not eligible IA"),IF(OR(D202="P1",D202="P2"),IF(AND(OR(I202="Independent timed",I202="Independent timed accommodated"),G202=IF(D202="P1",'Rules'!$B$12,'Rules'!$B$13),C202&gt;='Rules'!$B$5-'Rules'!$B$6),"Yes","Not eligible paper"),"Practice / partial"))))))))</x:f>
      </x:c>
    </x:row>
    <x:row r="203" ht="45" customHeight="1">
      <x:c r="A203" s="11" t="str"/>
      <x:c r="B203" s="11" t="str"/>
      <x:c r="C203" s="12" t="str"/>
      <x:c r="D203" s="11" t="str"/>
      <x:c r="E203" s="11" t="str"/>
      <x:c r="F203" s="11" t="str"/>
      <x:c r="G203" s="11" t="str"/>
      <x:c r="H203" s="11" t="str"/>
      <x:c r="I203" s="11" t="str"/>
      <x:c r="J203" s="11" t="str"/>
      <x:c r="K203" s="11" t="str"/>
      <x:c r="L203" s="11" t="str"/>
      <x:c r="M203" s="11" t="str"/>
      <x:c r="N203" s="11" t="str"/>
      <x:c r="O203" s="11" t="str"/>
      <x:c r="P203" s="15" t="str">
        <x:f>IF(AND(ISNUMBER(G203),G203&gt;0,ISNUMBER(H203),H203&gt;=0,H203&lt;=G203),H203/G203,"")</x:f>
      </x:c>
      <x:c r="Q203" s="9" t="str">
        <x:f>IF(AND(A203="",B203="",C203="",D203="",E203="",F203="",G203="",H203="",I203="",J203="",K203="",L203="",M203="",N203="",O203=""),"",IF(OR(A203="",B203="",E203="",F203="",M203="",NOT(ISNUMBER(C203))),"Missing identity/date/source",IF(COUNTIF($A$5:$A$304,A203)&gt;1,"Duplicate evidence ID",IF(OR(NOT(ISNUMBER(G203)),NOT(ISNUMBER(H203))),"Missing mark",IF(OR(G203&lt;=0,H203&lt;0,H203&gt;G203),"Invalid mark",IF(AND(L203="Yes",COUNTIFS($B$5:$B$304,B203,$D$5:$D$304,D203,$F$5:$F$304,F203,$L$5:$L$304,"Yes")&gt;1),"Duplicate selected family","Valid"))))))</x:f>
      </x:c>
      <x:c r="R203" s="9" t="str">
        <x:f>IF(Q203="","",IF(Q203&lt;&gt;"Valid","Fix record",IF('Rules'!$B$30&lt;&gt;"Rules valid","Review rules",IF(L203&lt;&gt;"Yes","Not selected",IF(OR(J203&lt;&gt;"Yes",K203&lt;&gt;"Yes"),"Incomplete / unverified",IF(OR(C203&gt;'Rules'!$B$5,C203&lt;=0),"Invalid / future date",IF(D203="IA",IF(AND(I203="IA authentic",G203='Rules'!$B$14),"Yes","Not eligible IA"),IF(OR(D203="P1",D203="P2"),IF(AND(OR(I203="Independent timed",I203="Independent timed accommodated"),G203=IF(D203="P1",'Rules'!$B$12,'Rules'!$B$13),C203&gt;='Rules'!$B$5-'Rules'!$B$6),"Yes","Not eligible paper"),"Practice / partial"))))))))</x:f>
      </x:c>
    </x:row>
    <x:row r="204" ht="45" customHeight="1">
      <x:c r="A204" s="11" t="str"/>
      <x:c r="B204" s="11" t="str"/>
      <x:c r="C204" s="12" t="str"/>
      <x:c r="D204" s="11" t="str"/>
      <x:c r="E204" s="11" t="str"/>
      <x:c r="F204" s="11" t="str"/>
      <x:c r="G204" s="11" t="str"/>
      <x:c r="H204" s="11" t="str"/>
      <x:c r="I204" s="11" t="str"/>
      <x:c r="J204" s="11" t="str"/>
      <x:c r="K204" s="11" t="str"/>
      <x:c r="L204" s="11" t="str"/>
      <x:c r="M204" s="11" t="str"/>
      <x:c r="N204" s="11" t="str"/>
      <x:c r="O204" s="11" t="str"/>
      <x:c r="P204" s="16" t="str">
        <x:f>IF(AND(ISNUMBER(G204),G204&gt;0,ISNUMBER(H204),H204&gt;=0,H204&lt;=G204),H204/G204,"")</x:f>
      </x:c>
      <x:c r="Q204" s="10" t="str">
        <x:f>IF(AND(A204="",B204="",C204="",D204="",E204="",F204="",G204="",H204="",I204="",J204="",K204="",L204="",M204="",N204="",O204=""),"",IF(OR(A204="",B204="",E204="",F204="",M204="",NOT(ISNUMBER(C204))),"Missing identity/date/source",IF(COUNTIF($A$5:$A$304,A204)&gt;1,"Duplicate evidence ID",IF(OR(NOT(ISNUMBER(G204)),NOT(ISNUMBER(H204))),"Missing mark",IF(OR(G204&lt;=0,H204&lt;0,H204&gt;G204),"Invalid mark",IF(AND(L204="Yes",COUNTIFS($B$5:$B$304,B204,$D$5:$D$304,D204,$F$5:$F$304,F204,$L$5:$L$304,"Yes")&gt;1),"Duplicate selected family","Valid"))))))</x:f>
      </x:c>
      <x:c r="R204" s="10" t="str">
        <x:f>IF(Q204="","",IF(Q204&lt;&gt;"Valid","Fix record",IF('Rules'!$B$30&lt;&gt;"Rules valid","Review rules",IF(L204&lt;&gt;"Yes","Not selected",IF(OR(J204&lt;&gt;"Yes",K204&lt;&gt;"Yes"),"Incomplete / unverified",IF(OR(C204&gt;'Rules'!$B$5,C204&lt;=0),"Invalid / future date",IF(D204="IA",IF(AND(I204="IA authentic",G204='Rules'!$B$14),"Yes","Not eligible IA"),IF(OR(D204="P1",D204="P2"),IF(AND(OR(I204="Independent timed",I204="Independent timed accommodated"),G204=IF(D204="P1",'Rules'!$B$12,'Rules'!$B$13),C204&gt;='Rules'!$B$5-'Rules'!$B$6),"Yes","Not eligible paper"),"Practice / partial"))))))))</x:f>
      </x:c>
    </x:row>
    <x:row r="205" ht="45" customHeight="1">
      <x:c r="A205" s="11" t="str"/>
      <x:c r="B205" s="11" t="str"/>
      <x:c r="C205" s="12" t="str"/>
      <x:c r="D205" s="11" t="str"/>
      <x:c r="E205" s="11" t="str"/>
      <x:c r="F205" s="11" t="str"/>
      <x:c r="G205" s="11" t="str"/>
      <x:c r="H205" s="11" t="str"/>
      <x:c r="I205" s="11" t="str"/>
      <x:c r="J205" s="11" t="str"/>
      <x:c r="K205" s="11" t="str"/>
      <x:c r="L205" s="11" t="str"/>
      <x:c r="M205" s="11" t="str"/>
      <x:c r="N205" s="11" t="str"/>
      <x:c r="O205" s="11" t="str"/>
      <x:c r="P205" s="15" t="str">
        <x:f>IF(AND(ISNUMBER(G205),G205&gt;0,ISNUMBER(H205),H205&gt;=0,H205&lt;=G205),H205/G205,"")</x:f>
      </x:c>
      <x:c r="Q205" s="9" t="str">
        <x:f>IF(AND(A205="",B205="",C205="",D205="",E205="",F205="",G205="",H205="",I205="",J205="",K205="",L205="",M205="",N205="",O205=""),"",IF(OR(A205="",B205="",E205="",F205="",M205="",NOT(ISNUMBER(C205))),"Missing identity/date/source",IF(COUNTIF($A$5:$A$304,A205)&gt;1,"Duplicate evidence ID",IF(OR(NOT(ISNUMBER(G205)),NOT(ISNUMBER(H205))),"Missing mark",IF(OR(G205&lt;=0,H205&lt;0,H205&gt;G205),"Invalid mark",IF(AND(L205="Yes",COUNTIFS($B$5:$B$304,B205,$D$5:$D$304,D205,$F$5:$F$304,F205,$L$5:$L$304,"Yes")&gt;1),"Duplicate selected family","Valid"))))))</x:f>
      </x:c>
      <x:c r="R205" s="9" t="str">
        <x:f>IF(Q205="","",IF(Q205&lt;&gt;"Valid","Fix record",IF('Rules'!$B$30&lt;&gt;"Rules valid","Review rules",IF(L205&lt;&gt;"Yes","Not selected",IF(OR(J205&lt;&gt;"Yes",K205&lt;&gt;"Yes"),"Incomplete / unverified",IF(OR(C205&gt;'Rules'!$B$5,C205&lt;=0),"Invalid / future date",IF(D205="IA",IF(AND(I205="IA authentic",G205='Rules'!$B$14),"Yes","Not eligible IA"),IF(OR(D205="P1",D205="P2"),IF(AND(OR(I205="Independent timed",I205="Independent timed accommodated"),G205=IF(D205="P1",'Rules'!$B$12,'Rules'!$B$13),C205&gt;='Rules'!$B$5-'Rules'!$B$6),"Yes","Not eligible paper"),"Practice / partial"))))))))</x:f>
      </x:c>
    </x:row>
    <x:row r="206" ht="45" customHeight="1">
      <x:c r="A206" s="11" t="str"/>
      <x:c r="B206" s="11" t="str"/>
      <x:c r="C206" s="12" t="str"/>
      <x:c r="D206" s="11" t="str"/>
      <x:c r="E206" s="11" t="str"/>
      <x:c r="F206" s="11" t="str"/>
      <x:c r="G206" s="11" t="str"/>
      <x:c r="H206" s="11" t="str"/>
      <x:c r="I206" s="11" t="str"/>
      <x:c r="J206" s="11" t="str"/>
      <x:c r="K206" s="11" t="str"/>
      <x:c r="L206" s="11" t="str"/>
      <x:c r="M206" s="11" t="str"/>
      <x:c r="N206" s="11" t="str"/>
      <x:c r="O206" s="11" t="str"/>
      <x:c r="P206" s="16" t="str">
        <x:f>IF(AND(ISNUMBER(G206),G206&gt;0,ISNUMBER(H206),H206&gt;=0,H206&lt;=G206),H206/G206,"")</x:f>
      </x:c>
      <x:c r="Q206" s="10" t="str">
        <x:f>IF(AND(A206="",B206="",C206="",D206="",E206="",F206="",G206="",H206="",I206="",J206="",K206="",L206="",M206="",N206="",O206=""),"",IF(OR(A206="",B206="",E206="",F206="",M206="",NOT(ISNUMBER(C206))),"Missing identity/date/source",IF(COUNTIF($A$5:$A$304,A206)&gt;1,"Duplicate evidence ID",IF(OR(NOT(ISNUMBER(G206)),NOT(ISNUMBER(H206))),"Missing mark",IF(OR(G206&lt;=0,H206&lt;0,H206&gt;G206),"Invalid mark",IF(AND(L206="Yes",COUNTIFS($B$5:$B$304,B206,$D$5:$D$304,D206,$F$5:$F$304,F206,$L$5:$L$304,"Yes")&gt;1),"Duplicate selected family","Valid"))))))</x:f>
      </x:c>
      <x:c r="R206" s="10" t="str">
        <x:f>IF(Q206="","",IF(Q206&lt;&gt;"Valid","Fix record",IF('Rules'!$B$30&lt;&gt;"Rules valid","Review rules",IF(L206&lt;&gt;"Yes","Not selected",IF(OR(J206&lt;&gt;"Yes",K206&lt;&gt;"Yes"),"Incomplete / unverified",IF(OR(C206&gt;'Rules'!$B$5,C206&lt;=0),"Invalid / future date",IF(D206="IA",IF(AND(I206="IA authentic",G206='Rules'!$B$14),"Yes","Not eligible IA"),IF(OR(D206="P1",D206="P2"),IF(AND(OR(I206="Independent timed",I206="Independent timed accommodated"),G206=IF(D206="P1",'Rules'!$B$12,'Rules'!$B$13),C206&gt;='Rules'!$B$5-'Rules'!$B$6),"Yes","Not eligible paper"),"Practice / partial"))))))))</x:f>
      </x:c>
    </x:row>
    <x:row r="207" ht="45" customHeight="1">
      <x:c r="A207" s="11" t="str"/>
      <x:c r="B207" s="11" t="str"/>
      <x:c r="C207" s="12" t="str"/>
      <x:c r="D207" s="11" t="str"/>
      <x:c r="E207" s="11" t="str"/>
      <x:c r="F207" s="11" t="str"/>
      <x:c r="G207" s="11" t="str"/>
      <x:c r="H207" s="11" t="str"/>
      <x:c r="I207" s="11" t="str"/>
      <x:c r="J207" s="11" t="str"/>
      <x:c r="K207" s="11" t="str"/>
      <x:c r="L207" s="11" t="str"/>
      <x:c r="M207" s="11" t="str"/>
      <x:c r="N207" s="11" t="str"/>
      <x:c r="O207" s="11" t="str"/>
      <x:c r="P207" s="15" t="str">
        <x:f>IF(AND(ISNUMBER(G207),G207&gt;0,ISNUMBER(H207),H207&gt;=0,H207&lt;=G207),H207/G207,"")</x:f>
      </x:c>
      <x:c r="Q207" s="9" t="str">
        <x:f>IF(AND(A207="",B207="",C207="",D207="",E207="",F207="",G207="",H207="",I207="",J207="",K207="",L207="",M207="",N207="",O207=""),"",IF(OR(A207="",B207="",E207="",F207="",M207="",NOT(ISNUMBER(C207))),"Missing identity/date/source",IF(COUNTIF($A$5:$A$304,A207)&gt;1,"Duplicate evidence ID",IF(OR(NOT(ISNUMBER(G207)),NOT(ISNUMBER(H207))),"Missing mark",IF(OR(G207&lt;=0,H207&lt;0,H207&gt;G207),"Invalid mark",IF(AND(L207="Yes",COUNTIFS($B$5:$B$304,B207,$D$5:$D$304,D207,$F$5:$F$304,F207,$L$5:$L$304,"Yes")&gt;1),"Duplicate selected family","Valid"))))))</x:f>
      </x:c>
      <x:c r="R207" s="9" t="str">
        <x:f>IF(Q207="","",IF(Q207&lt;&gt;"Valid","Fix record",IF('Rules'!$B$30&lt;&gt;"Rules valid","Review rules",IF(L207&lt;&gt;"Yes","Not selected",IF(OR(J207&lt;&gt;"Yes",K207&lt;&gt;"Yes"),"Incomplete / unverified",IF(OR(C207&gt;'Rules'!$B$5,C207&lt;=0),"Invalid / future date",IF(D207="IA",IF(AND(I207="IA authentic",G207='Rules'!$B$14),"Yes","Not eligible IA"),IF(OR(D207="P1",D207="P2"),IF(AND(OR(I207="Independent timed",I207="Independent timed accommodated"),G207=IF(D207="P1",'Rules'!$B$12,'Rules'!$B$13),C207&gt;='Rules'!$B$5-'Rules'!$B$6),"Yes","Not eligible paper"),"Practice / partial"))))))))</x:f>
      </x:c>
    </x:row>
    <x:row r="208" ht="45" customHeight="1">
      <x:c r="A208" s="11" t="str"/>
      <x:c r="B208" s="11" t="str"/>
      <x:c r="C208" s="12" t="str"/>
      <x:c r="D208" s="11" t="str"/>
      <x:c r="E208" s="11" t="str"/>
      <x:c r="F208" s="11" t="str"/>
      <x:c r="G208" s="11" t="str"/>
      <x:c r="H208" s="11" t="str"/>
      <x:c r="I208" s="11" t="str"/>
      <x:c r="J208" s="11" t="str"/>
      <x:c r="K208" s="11" t="str"/>
      <x:c r="L208" s="11" t="str"/>
      <x:c r="M208" s="11" t="str"/>
      <x:c r="N208" s="11" t="str"/>
      <x:c r="O208" s="11" t="str"/>
      <x:c r="P208" s="16" t="str">
        <x:f>IF(AND(ISNUMBER(G208),G208&gt;0,ISNUMBER(H208),H208&gt;=0,H208&lt;=G208),H208/G208,"")</x:f>
      </x:c>
      <x:c r="Q208" s="10" t="str">
        <x:f>IF(AND(A208="",B208="",C208="",D208="",E208="",F208="",G208="",H208="",I208="",J208="",K208="",L208="",M208="",N208="",O208=""),"",IF(OR(A208="",B208="",E208="",F208="",M208="",NOT(ISNUMBER(C208))),"Missing identity/date/source",IF(COUNTIF($A$5:$A$304,A208)&gt;1,"Duplicate evidence ID",IF(OR(NOT(ISNUMBER(G208)),NOT(ISNUMBER(H208))),"Missing mark",IF(OR(G208&lt;=0,H208&lt;0,H208&gt;G208),"Invalid mark",IF(AND(L208="Yes",COUNTIFS($B$5:$B$304,B208,$D$5:$D$304,D208,$F$5:$F$304,F208,$L$5:$L$304,"Yes")&gt;1),"Duplicate selected family","Valid"))))))</x:f>
      </x:c>
      <x:c r="R208" s="10" t="str">
        <x:f>IF(Q208="","",IF(Q208&lt;&gt;"Valid","Fix record",IF('Rules'!$B$30&lt;&gt;"Rules valid","Review rules",IF(L208&lt;&gt;"Yes","Not selected",IF(OR(J208&lt;&gt;"Yes",K208&lt;&gt;"Yes"),"Incomplete / unverified",IF(OR(C208&gt;'Rules'!$B$5,C208&lt;=0),"Invalid / future date",IF(D208="IA",IF(AND(I208="IA authentic",G208='Rules'!$B$14),"Yes","Not eligible IA"),IF(OR(D208="P1",D208="P2"),IF(AND(OR(I208="Independent timed",I208="Independent timed accommodated"),G208=IF(D208="P1",'Rules'!$B$12,'Rules'!$B$13),C208&gt;='Rules'!$B$5-'Rules'!$B$6),"Yes","Not eligible paper"),"Practice / partial"))))))))</x:f>
      </x:c>
    </x:row>
    <x:row r="209" ht="45" customHeight="1">
      <x:c r="A209" s="11" t="str"/>
      <x:c r="B209" s="11" t="str"/>
      <x:c r="C209" s="12" t="str"/>
      <x:c r="D209" s="11" t="str"/>
      <x:c r="E209" s="11" t="str"/>
      <x:c r="F209" s="11" t="str"/>
      <x:c r="G209" s="11" t="str"/>
      <x:c r="H209" s="11" t="str"/>
      <x:c r="I209" s="11" t="str"/>
      <x:c r="J209" s="11" t="str"/>
      <x:c r="K209" s="11" t="str"/>
      <x:c r="L209" s="11" t="str"/>
      <x:c r="M209" s="11" t="str"/>
      <x:c r="N209" s="11" t="str"/>
      <x:c r="O209" s="11" t="str"/>
      <x:c r="P209" s="15" t="str">
        <x:f>IF(AND(ISNUMBER(G209),G209&gt;0,ISNUMBER(H209),H209&gt;=0,H209&lt;=G209),H209/G209,"")</x:f>
      </x:c>
      <x:c r="Q209" s="9" t="str">
        <x:f>IF(AND(A209="",B209="",C209="",D209="",E209="",F209="",G209="",H209="",I209="",J209="",K209="",L209="",M209="",N209="",O209=""),"",IF(OR(A209="",B209="",E209="",F209="",M209="",NOT(ISNUMBER(C209))),"Missing identity/date/source",IF(COUNTIF($A$5:$A$304,A209)&gt;1,"Duplicate evidence ID",IF(OR(NOT(ISNUMBER(G209)),NOT(ISNUMBER(H209))),"Missing mark",IF(OR(G209&lt;=0,H209&lt;0,H209&gt;G209),"Invalid mark",IF(AND(L209="Yes",COUNTIFS($B$5:$B$304,B209,$D$5:$D$304,D209,$F$5:$F$304,F209,$L$5:$L$304,"Yes")&gt;1),"Duplicate selected family","Valid"))))))</x:f>
      </x:c>
      <x:c r="R209" s="9" t="str">
        <x:f>IF(Q209="","",IF(Q209&lt;&gt;"Valid","Fix record",IF('Rules'!$B$30&lt;&gt;"Rules valid","Review rules",IF(L209&lt;&gt;"Yes","Not selected",IF(OR(J209&lt;&gt;"Yes",K209&lt;&gt;"Yes"),"Incomplete / unverified",IF(OR(C209&gt;'Rules'!$B$5,C209&lt;=0),"Invalid / future date",IF(D209="IA",IF(AND(I209="IA authentic",G209='Rules'!$B$14),"Yes","Not eligible IA"),IF(OR(D209="P1",D209="P2"),IF(AND(OR(I209="Independent timed",I209="Independent timed accommodated"),G209=IF(D209="P1",'Rules'!$B$12,'Rules'!$B$13),C209&gt;='Rules'!$B$5-'Rules'!$B$6),"Yes","Not eligible paper"),"Practice / partial"))))))))</x:f>
      </x:c>
    </x:row>
    <x:row r="210" ht="45" customHeight="1">
      <x:c r="A210" s="11" t="str"/>
      <x:c r="B210" s="11" t="str"/>
      <x:c r="C210" s="12" t="str"/>
      <x:c r="D210" s="11" t="str"/>
      <x:c r="E210" s="11" t="str"/>
      <x:c r="F210" s="11" t="str"/>
      <x:c r="G210" s="11" t="str"/>
      <x:c r="H210" s="11" t="str"/>
      <x:c r="I210" s="11" t="str"/>
      <x:c r="J210" s="11" t="str"/>
      <x:c r="K210" s="11" t="str"/>
      <x:c r="L210" s="11" t="str"/>
      <x:c r="M210" s="11" t="str"/>
      <x:c r="N210" s="11" t="str"/>
      <x:c r="O210" s="11" t="str"/>
      <x:c r="P210" s="16" t="str">
        <x:f>IF(AND(ISNUMBER(G210),G210&gt;0,ISNUMBER(H210),H210&gt;=0,H210&lt;=G210),H210/G210,"")</x:f>
      </x:c>
      <x:c r="Q210" s="10" t="str">
        <x:f>IF(AND(A210="",B210="",C210="",D210="",E210="",F210="",G210="",H210="",I210="",J210="",K210="",L210="",M210="",N210="",O210=""),"",IF(OR(A210="",B210="",E210="",F210="",M210="",NOT(ISNUMBER(C210))),"Missing identity/date/source",IF(COUNTIF($A$5:$A$304,A210)&gt;1,"Duplicate evidence ID",IF(OR(NOT(ISNUMBER(G210)),NOT(ISNUMBER(H210))),"Missing mark",IF(OR(G210&lt;=0,H210&lt;0,H210&gt;G210),"Invalid mark",IF(AND(L210="Yes",COUNTIFS($B$5:$B$304,B210,$D$5:$D$304,D210,$F$5:$F$304,F210,$L$5:$L$304,"Yes")&gt;1),"Duplicate selected family","Valid"))))))</x:f>
      </x:c>
      <x:c r="R210" s="10" t="str">
        <x:f>IF(Q210="","",IF(Q210&lt;&gt;"Valid","Fix record",IF('Rules'!$B$30&lt;&gt;"Rules valid","Review rules",IF(L210&lt;&gt;"Yes","Not selected",IF(OR(J210&lt;&gt;"Yes",K210&lt;&gt;"Yes"),"Incomplete / unverified",IF(OR(C210&gt;'Rules'!$B$5,C210&lt;=0),"Invalid / future date",IF(D210="IA",IF(AND(I210="IA authentic",G210='Rules'!$B$14),"Yes","Not eligible IA"),IF(OR(D210="P1",D210="P2"),IF(AND(OR(I210="Independent timed",I210="Independent timed accommodated"),G210=IF(D210="P1",'Rules'!$B$12,'Rules'!$B$13),C210&gt;='Rules'!$B$5-'Rules'!$B$6),"Yes","Not eligible paper"),"Practice / partial"))))))))</x:f>
      </x:c>
    </x:row>
    <x:row r="211" ht="45" customHeight="1">
      <x:c r="A211" s="11" t="str"/>
      <x:c r="B211" s="11" t="str"/>
      <x:c r="C211" s="12" t="str"/>
      <x:c r="D211" s="11" t="str"/>
      <x:c r="E211" s="11" t="str"/>
      <x:c r="F211" s="11" t="str"/>
      <x:c r="G211" s="11" t="str"/>
      <x:c r="H211" s="11" t="str"/>
      <x:c r="I211" s="11" t="str"/>
      <x:c r="J211" s="11" t="str"/>
      <x:c r="K211" s="11" t="str"/>
      <x:c r="L211" s="11" t="str"/>
      <x:c r="M211" s="11" t="str"/>
      <x:c r="N211" s="11" t="str"/>
      <x:c r="O211" s="11" t="str"/>
      <x:c r="P211" s="15" t="str">
        <x:f>IF(AND(ISNUMBER(G211),G211&gt;0,ISNUMBER(H211),H211&gt;=0,H211&lt;=G211),H211/G211,"")</x:f>
      </x:c>
      <x:c r="Q211" s="9" t="str">
        <x:f>IF(AND(A211="",B211="",C211="",D211="",E211="",F211="",G211="",H211="",I211="",J211="",K211="",L211="",M211="",N211="",O211=""),"",IF(OR(A211="",B211="",E211="",F211="",M211="",NOT(ISNUMBER(C211))),"Missing identity/date/source",IF(COUNTIF($A$5:$A$304,A211)&gt;1,"Duplicate evidence ID",IF(OR(NOT(ISNUMBER(G211)),NOT(ISNUMBER(H211))),"Missing mark",IF(OR(G211&lt;=0,H211&lt;0,H211&gt;G211),"Invalid mark",IF(AND(L211="Yes",COUNTIFS($B$5:$B$304,B211,$D$5:$D$304,D211,$F$5:$F$304,F211,$L$5:$L$304,"Yes")&gt;1),"Duplicate selected family","Valid"))))))</x:f>
      </x:c>
      <x:c r="R211" s="9" t="str">
        <x:f>IF(Q211="","",IF(Q211&lt;&gt;"Valid","Fix record",IF('Rules'!$B$30&lt;&gt;"Rules valid","Review rules",IF(L211&lt;&gt;"Yes","Not selected",IF(OR(J211&lt;&gt;"Yes",K211&lt;&gt;"Yes"),"Incomplete / unverified",IF(OR(C211&gt;'Rules'!$B$5,C211&lt;=0),"Invalid / future date",IF(D211="IA",IF(AND(I211="IA authentic",G211='Rules'!$B$14),"Yes","Not eligible IA"),IF(OR(D211="P1",D211="P2"),IF(AND(OR(I211="Independent timed",I211="Independent timed accommodated"),G211=IF(D211="P1",'Rules'!$B$12,'Rules'!$B$13),C211&gt;='Rules'!$B$5-'Rules'!$B$6),"Yes","Not eligible paper"),"Practice / partial"))))))))</x:f>
      </x:c>
    </x:row>
    <x:row r="212" ht="45" customHeight="1">
      <x:c r="A212" s="11" t="str"/>
      <x:c r="B212" s="11" t="str"/>
      <x:c r="C212" s="12" t="str"/>
      <x:c r="D212" s="11" t="str"/>
      <x:c r="E212" s="11" t="str"/>
      <x:c r="F212" s="11" t="str"/>
      <x:c r="G212" s="11" t="str"/>
      <x:c r="H212" s="11" t="str"/>
      <x:c r="I212" s="11" t="str"/>
      <x:c r="J212" s="11" t="str"/>
      <x:c r="K212" s="11" t="str"/>
      <x:c r="L212" s="11" t="str"/>
      <x:c r="M212" s="11" t="str"/>
      <x:c r="N212" s="11" t="str"/>
      <x:c r="O212" s="11" t="str"/>
      <x:c r="P212" s="16" t="str">
        <x:f>IF(AND(ISNUMBER(G212),G212&gt;0,ISNUMBER(H212),H212&gt;=0,H212&lt;=G212),H212/G212,"")</x:f>
      </x:c>
      <x:c r="Q212" s="10" t="str">
        <x:f>IF(AND(A212="",B212="",C212="",D212="",E212="",F212="",G212="",H212="",I212="",J212="",K212="",L212="",M212="",N212="",O212=""),"",IF(OR(A212="",B212="",E212="",F212="",M212="",NOT(ISNUMBER(C212))),"Missing identity/date/source",IF(COUNTIF($A$5:$A$304,A212)&gt;1,"Duplicate evidence ID",IF(OR(NOT(ISNUMBER(G212)),NOT(ISNUMBER(H212))),"Missing mark",IF(OR(G212&lt;=0,H212&lt;0,H212&gt;G212),"Invalid mark",IF(AND(L212="Yes",COUNTIFS($B$5:$B$304,B212,$D$5:$D$304,D212,$F$5:$F$304,F212,$L$5:$L$304,"Yes")&gt;1),"Duplicate selected family","Valid"))))))</x:f>
      </x:c>
      <x:c r="R212" s="10" t="str">
        <x:f>IF(Q212="","",IF(Q212&lt;&gt;"Valid","Fix record",IF('Rules'!$B$30&lt;&gt;"Rules valid","Review rules",IF(L212&lt;&gt;"Yes","Not selected",IF(OR(J212&lt;&gt;"Yes",K212&lt;&gt;"Yes"),"Incomplete / unverified",IF(OR(C212&gt;'Rules'!$B$5,C212&lt;=0),"Invalid / future date",IF(D212="IA",IF(AND(I212="IA authentic",G212='Rules'!$B$14),"Yes","Not eligible IA"),IF(OR(D212="P1",D212="P2"),IF(AND(OR(I212="Independent timed",I212="Independent timed accommodated"),G212=IF(D212="P1",'Rules'!$B$12,'Rules'!$B$13),C212&gt;='Rules'!$B$5-'Rules'!$B$6),"Yes","Not eligible paper"),"Practice / partial"))))))))</x:f>
      </x:c>
    </x:row>
    <x:row r="213" ht="45" customHeight="1">
      <x:c r="A213" s="11" t="str"/>
      <x:c r="B213" s="11" t="str"/>
      <x:c r="C213" s="12" t="str"/>
      <x:c r="D213" s="11" t="str"/>
      <x:c r="E213" s="11" t="str"/>
      <x:c r="F213" s="11" t="str"/>
      <x:c r="G213" s="11" t="str"/>
      <x:c r="H213" s="11" t="str"/>
      <x:c r="I213" s="11" t="str"/>
      <x:c r="J213" s="11" t="str"/>
      <x:c r="K213" s="11" t="str"/>
      <x:c r="L213" s="11" t="str"/>
      <x:c r="M213" s="11" t="str"/>
      <x:c r="N213" s="11" t="str"/>
      <x:c r="O213" s="11" t="str"/>
      <x:c r="P213" s="15" t="str">
        <x:f>IF(AND(ISNUMBER(G213),G213&gt;0,ISNUMBER(H213),H213&gt;=0,H213&lt;=G213),H213/G213,"")</x:f>
      </x:c>
      <x:c r="Q213" s="9" t="str">
        <x:f>IF(AND(A213="",B213="",C213="",D213="",E213="",F213="",G213="",H213="",I213="",J213="",K213="",L213="",M213="",N213="",O213=""),"",IF(OR(A213="",B213="",E213="",F213="",M213="",NOT(ISNUMBER(C213))),"Missing identity/date/source",IF(COUNTIF($A$5:$A$304,A213)&gt;1,"Duplicate evidence ID",IF(OR(NOT(ISNUMBER(G213)),NOT(ISNUMBER(H213))),"Missing mark",IF(OR(G213&lt;=0,H213&lt;0,H213&gt;G213),"Invalid mark",IF(AND(L213="Yes",COUNTIFS($B$5:$B$304,B213,$D$5:$D$304,D213,$F$5:$F$304,F213,$L$5:$L$304,"Yes")&gt;1),"Duplicate selected family","Valid"))))))</x:f>
      </x:c>
      <x:c r="R213" s="9" t="str">
        <x:f>IF(Q213="","",IF(Q213&lt;&gt;"Valid","Fix record",IF('Rules'!$B$30&lt;&gt;"Rules valid","Review rules",IF(L213&lt;&gt;"Yes","Not selected",IF(OR(J213&lt;&gt;"Yes",K213&lt;&gt;"Yes"),"Incomplete / unverified",IF(OR(C213&gt;'Rules'!$B$5,C213&lt;=0),"Invalid / future date",IF(D213="IA",IF(AND(I213="IA authentic",G213='Rules'!$B$14),"Yes","Not eligible IA"),IF(OR(D213="P1",D213="P2"),IF(AND(OR(I213="Independent timed",I213="Independent timed accommodated"),G213=IF(D213="P1",'Rules'!$B$12,'Rules'!$B$13),C213&gt;='Rules'!$B$5-'Rules'!$B$6),"Yes","Not eligible paper"),"Practice / partial"))))))))</x:f>
      </x:c>
    </x:row>
    <x:row r="214" ht="45" customHeight="1">
      <x:c r="A214" s="11" t="str"/>
      <x:c r="B214" s="11" t="str"/>
      <x:c r="C214" s="12" t="str"/>
      <x:c r="D214" s="11" t="str"/>
      <x:c r="E214" s="11" t="str"/>
      <x:c r="F214" s="11" t="str"/>
      <x:c r="G214" s="11" t="str"/>
      <x:c r="H214" s="11" t="str"/>
      <x:c r="I214" s="11" t="str"/>
      <x:c r="J214" s="11" t="str"/>
      <x:c r="K214" s="11" t="str"/>
      <x:c r="L214" s="11" t="str"/>
      <x:c r="M214" s="11" t="str"/>
      <x:c r="N214" s="11" t="str"/>
      <x:c r="O214" s="11" t="str"/>
      <x:c r="P214" s="16" t="str">
        <x:f>IF(AND(ISNUMBER(G214),G214&gt;0,ISNUMBER(H214),H214&gt;=0,H214&lt;=G214),H214/G214,"")</x:f>
      </x:c>
      <x:c r="Q214" s="10" t="str">
        <x:f>IF(AND(A214="",B214="",C214="",D214="",E214="",F214="",G214="",H214="",I214="",J214="",K214="",L214="",M214="",N214="",O214=""),"",IF(OR(A214="",B214="",E214="",F214="",M214="",NOT(ISNUMBER(C214))),"Missing identity/date/source",IF(COUNTIF($A$5:$A$304,A214)&gt;1,"Duplicate evidence ID",IF(OR(NOT(ISNUMBER(G214)),NOT(ISNUMBER(H214))),"Missing mark",IF(OR(G214&lt;=0,H214&lt;0,H214&gt;G214),"Invalid mark",IF(AND(L214="Yes",COUNTIFS($B$5:$B$304,B214,$D$5:$D$304,D214,$F$5:$F$304,F214,$L$5:$L$304,"Yes")&gt;1),"Duplicate selected family","Valid"))))))</x:f>
      </x:c>
      <x:c r="R214" s="10" t="str">
        <x:f>IF(Q214="","",IF(Q214&lt;&gt;"Valid","Fix record",IF('Rules'!$B$30&lt;&gt;"Rules valid","Review rules",IF(L214&lt;&gt;"Yes","Not selected",IF(OR(J214&lt;&gt;"Yes",K214&lt;&gt;"Yes"),"Incomplete / unverified",IF(OR(C214&gt;'Rules'!$B$5,C214&lt;=0),"Invalid / future date",IF(D214="IA",IF(AND(I214="IA authentic",G214='Rules'!$B$14),"Yes","Not eligible IA"),IF(OR(D214="P1",D214="P2"),IF(AND(OR(I214="Independent timed",I214="Independent timed accommodated"),G214=IF(D214="P1",'Rules'!$B$12,'Rules'!$B$13),C214&gt;='Rules'!$B$5-'Rules'!$B$6),"Yes","Not eligible paper"),"Practice / partial"))))))))</x:f>
      </x:c>
    </x:row>
    <x:row r="215" ht="45" customHeight="1">
      <x:c r="A215" s="11" t="str"/>
      <x:c r="B215" s="11" t="str"/>
      <x:c r="C215" s="12" t="str"/>
      <x:c r="D215" s="11" t="str"/>
      <x:c r="E215" s="11" t="str"/>
      <x:c r="F215" s="11" t="str"/>
      <x:c r="G215" s="11" t="str"/>
      <x:c r="H215" s="11" t="str"/>
      <x:c r="I215" s="11" t="str"/>
      <x:c r="J215" s="11" t="str"/>
      <x:c r="K215" s="11" t="str"/>
      <x:c r="L215" s="11" t="str"/>
      <x:c r="M215" s="11" t="str"/>
      <x:c r="N215" s="11" t="str"/>
      <x:c r="O215" s="11" t="str"/>
      <x:c r="P215" s="15" t="str">
        <x:f>IF(AND(ISNUMBER(G215),G215&gt;0,ISNUMBER(H215),H215&gt;=0,H215&lt;=G215),H215/G215,"")</x:f>
      </x:c>
      <x:c r="Q215" s="9" t="str">
        <x:f>IF(AND(A215="",B215="",C215="",D215="",E215="",F215="",G215="",H215="",I215="",J215="",K215="",L215="",M215="",N215="",O215=""),"",IF(OR(A215="",B215="",E215="",F215="",M215="",NOT(ISNUMBER(C215))),"Missing identity/date/source",IF(COUNTIF($A$5:$A$304,A215)&gt;1,"Duplicate evidence ID",IF(OR(NOT(ISNUMBER(G215)),NOT(ISNUMBER(H215))),"Missing mark",IF(OR(G215&lt;=0,H215&lt;0,H215&gt;G215),"Invalid mark",IF(AND(L215="Yes",COUNTIFS($B$5:$B$304,B215,$D$5:$D$304,D215,$F$5:$F$304,F215,$L$5:$L$304,"Yes")&gt;1),"Duplicate selected family","Valid"))))))</x:f>
      </x:c>
      <x:c r="R215" s="9" t="str">
        <x:f>IF(Q215="","",IF(Q215&lt;&gt;"Valid","Fix record",IF('Rules'!$B$30&lt;&gt;"Rules valid","Review rules",IF(L215&lt;&gt;"Yes","Not selected",IF(OR(J215&lt;&gt;"Yes",K215&lt;&gt;"Yes"),"Incomplete / unverified",IF(OR(C215&gt;'Rules'!$B$5,C215&lt;=0),"Invalid / future date",IF(D215="IA",IF(AND(I215="IA authentic",G215='Rules'!$B$14),"Yes","Not eligible IA"),IF(OR(D215="P1",D215="P2"),IF(AND(OR(I215="Independent timed",I215="Independent timed accommodated"),G215=IF(D215="P1",'Rules'!$B$12,'Rules'!$B$13),C215&gt;='Rules'!$B$5-'Rules'!$B$6),"Yes","Not eligible paper"),"Practice / partial"))))))))</x:f>
      </x:c>
    </x:row>
    <x:row r="216" ht="45" customHeight="1">
      <x:c r="A216" s="11" t="str"/>
      <x:c r="B216" s="11" t="str"/>
      <x:c r="C216" s="12" t="str"/>
      <x:c r="D216" s="11" t="str"/>
      <x:c r="E216" s="11" t="str"/>
      <x:c r="F216" s="11" t="str"/>
      <x:c r="G216" s="11" t="str"/>
      <x:c r="H216" s="11" t="str"/>
      <x:c r="I216" s="11" t="str"/>
      <x:c r="J216" s="11" t="str"/>
      <x:c r="K216" s="11" t="str"/>
      <x:c r="L216" s="11" t="str"/>
      <x:c r="M216" s="11" t="str"/>
      <x:c r="N216" s="11" t="str"/>
      <x:c r="O216" s="11" t="str"/>
      <x:c r="P216" s="16" t="str">
        <x:f>IF(AND(ISNUMBER(G216),G216&gt;0,ISNUMBER(H216),H216&gt;=0,H216&lt;=G216),H216/G216,"")</x:f>
      </x:c>
      <x:c r="Q216" s="10" t="str">
        <x:f>IF(AND(A216="",B216="",C216="",D216="",E216="",F216="",G216="",H216="",I216="",J216="",K216="",L216="",M216="",N216="",O216=""),"",IF(OR(A216="",B216="",E216="",F216="",M216="",NOT(ISNUMBER(C216))),"Missing identity/date/source",IF(COUNTIF($A$5:$A$304,A216)&gt;1,"Duplicate evidence ID",IF(OR(NOT(ISNUMBER(G216)),NOT(ISNUMBER(H216))),"Missing mark",IF(OR(G216&lt;=0,H216&lt;0,H216&gt;G216),"Invalid mark",IF(AND(L216="Yes",COUNTIFS($B$5:$B$304,B216,$D$5:$D$304,D216,$F$5:$F$304,F216,$L$5:$L$304,"Yes")&gt;1),"Duplicate selected family","Valid"))))))</x:f>
      </x:c>
      <x:c r="R216" s="10" t="str">
        <x:f>IF(Q216="","",IF(Q216&lt;&gt;"Valid","Fix record",IF('Rules'!$B$30&lt;&gt;"Rules valid","Review rules",IF(L216&lt;&gt;"Yes","Not selected",IF(OR(J216&lt;&gt;"Yes",K216&lt;&gt;"Yes"),"Incomplete / unverified",IF(OR(C216&gt;'Rules'!$B$5,C216&lt;=0),"Invalid / future date",IF(D216="IA",IF(AND(I216="IA authentic",G216='Rules'!$B$14),"Yes","Not eligible IA"),IF(OR(D216="P1",D216="P2"),IF(AND(OR(I216="Independent timed",I216="Independent timed accommodated"),G216=IF(D216="P1",'Rules'!$B$12,'Rules'!$B$13),C216&gt;='Rules'!$B$5-'Rules'!$B$6),"Yes","Not eligible paper"),"Practice / partial"))))))))</x:f>
      </x:c>
    </x:row>
    <x:row r="217" ht="45" customHeight="1">
      <x:c r="A217" s="11" t="str"/>
      <x:c r="B217" s="11" t="str"/>
      <x:c r="C217" s="12" t="str"/>
      <x:c r="D217" s="11" t="str"/>
      <x:c r="E217" s="11" t="str"/>
      <x:c r="F217" s="11" t="str"/>
      <x:c r="G217" s="11" t="str"/>
      <x:c r="H217" s="11" t="str"/>
      <x:c r="I217" s="11" t="str"/>
      <x:c r="J217" s="11" t="str"/>
      <x:c r="K217" s="11" t="str"/>
      <x:c r="L217" s="11" t="str"/>
      <x:c r="M217" s="11" t="str"/>
      <x:c r="N217" s="11" t="str"/>
      <x:c r="O217" s="11" t="str"/>
      <x:c r="P217" s="15" t="str">
        <x:f>IF(AND(ISNUMBER(G217),G217&gt;0,ISNUMBER(H217),H217&gt;=0,H217&lt;=G217),H217/G217,"")</x:f>
      </x:c>
      <x:c r="Q217" s="9" t="str">
        <x:f>IF(AND(A217="",B217="",C217="",D217="",E217="",F217="",G217="",H217="",I217="",J217="",K217="",L217="",M217="",N217="",O217=""),"",IF(OR(A217="",B217="",E217="",F217="",M217="",NOT(ISNUMBER(C217))),"Missing identity/date/source",IF(COUNTIF($A$5:$A$304,A217)&gt;1,"Duplicate evidence ID",IF(OR(NOT(ISNUMBER(G217)),NOT(ISNUMBER(H217))),"Missing mark",IF(OR(G217&lt;=0,H217&lt;0,H217&gt;G217),"Invalid mark",IF(AND(L217="Yes",COUNTIFS($B$5:$B$304,B217,$D$5:$D$304,D217,$F$5:$F$304,F217,$L$5:$L$304,"Yes")&gt;1),"Duplicate selected family","Valid"))))))</x:f>
      </x:c>
      <x:c r="R217" s="9" t="str">
        <x:f>IF(Q217="","",IF(Q217&lt;&gt;"Valid","Fix record",IF('Rules'!$B$30&lt;&gt;"Rules valid","Review rules",IF(L217&lt;&gt;"Yes","Not selected",IF(OR(J217&lt;&gt;"Yes",K217&lt;&gt;"Yes"),"Incomplete / unverified",IF(OR(C217&gt;'Rules'!$B$5,C217&lt;=0),"Invalid / future date",IF(D217="IA",IF(AND(I217="IA authentic",G217='Rules'!$B$14),"Yes","Not eligible IA"),IF(OR(D217="P1",D217="P2"),IF(AND(OR(I217="Independent timed",I217="Independent timed accommodated"),G217=IF(D217="P1",'Rules'!$B$12,'Rules'!$B$13),C217&gt;='Rules'!$B$5-'Rules'!$B$6),"Yes","Not eligible paper"),"Practice / partial"))))))))</x:f>
      </x:c>
    </x:row>
    <x:row r="218" ht="45" customHeight="1">
      <x:c r="A218" s="11" t="str"/>
      <x:c r="B218" s="11" t="str"/>
      <x:c r="C218" s="12" t="str"/>
      <x:c r="D218" s="11" t="str"/>
      <x:c r="E218" s="11" t="str"/>
      <x:c r="F218" s="11" t="str"/>
      <x:c r="G218" s="11" t="str"/>
      <x:c r="H218" s="11" t="str"/>
      <x:c r="I218" s="11" t="str"/>
      <x:c r="J218" s="11" t="str"/>
      <x:c r="K218" s="11" t="str"/>
      <x:c r="L218" s="11" t="str"/>
      <x:c r="M218" s="11" t="str"/>
      <x:c r="N218" s="11" t="str"/>
      <x:c r="O218" s="11" t="str"/>
      <x:c r="P218" s="16" t="str">
        <x:f>IF(AND(ISNUMBER(G218),G218&gt;0,ISNUMBER(H218),H218&gt;=0,H218&lt;=G218),H218/G218,"")</x:f>
      </x:c>
      <x:c r="Q218" s="10" t="str">
        <x:f>IF(AND(A218="",B218="",C218="",D218="",E218="",F218="",G218="",H218="",I218="",J218="",K218="",L218="",M218="",N218="",O218=""),"",IF(OR(A218="",B218="",E218="",F218="",M218="",NOT(ISNUMBER(C218))),"Missing identity/date/source",IF(COUNTIF($A$5:$A$304,A218)&gt;1,"Duplicate evidence ID",IF(OR(NOT(ISNUMBER(G218)),NOT(ISNUMBER(H218))),"Missing mark",IF(OR(G218&lt;=0,H218&lt;0,H218&gt;G218),"Invalid mark",IF(AND(L218="Yes",COUNTIFS($B$5:$B$304,B218,$D$5:$D$304,D218,$F$5:$F$304,F218,$L$5:$L$304,"Yes")&gt;1),"Duplicate selected family","Valid"))))))</x:f>
      </x:c>
      <x:c r="R218" s="10" t="str">
        <x:f>IF(Q218="","",IF(Q218&lt;&gt;"Valid","Fix record",IF('Rules'!$B$30&lt;&gt;"Rules valid","Review rules",IF(L218&lt;&gt;"Yes","Not selected",IF(OR(J218&lt;&gt;"Yes",K218&lt;&gt;"Yes"),"Incomplete / unverified",IF(OR(C218&gt;'Rules'!$B$5,C218&lt;=0),"Invalid / future date",IF(D218="IA",IF(AND(I218="IA authentic",G218='Rules'!$B$14),"Yes","Not eligible IA"),IF(OR(D218="P1",D218="P2"),IF(AND(OR(I218="Independent timed",I218="Independent timed accommodated"),G218=IF(D218="P1",'Rules'!$B$12,'Rules'!$B$13),C218&gt;='Rules'!$B$5-'Rules'!$B$6),"Yes","Not eligible paper"),"Practice / partial"))))))))</x:f>
      </x:c>
    </x:row>
    <x:row r="219" ht="45" customHeight="1">
      <x:c r="A219" s="11" t="str"/>
      <x:c r="B219" s="11" t="str"/>
      <x:c r="C219" s="12" t="str"/>
      <x:c r="D219" s="11" t="str"/>
      <x:c r="E219" s="11" t="str"/>
      <x:c r="F219" s="11" t="str"/>
      <x:c r="G219" s="11" t="str"/>
      <x:c r="H219" s="11" t="str"/>
      <x:c r="I219" s="11" t="str"/>
      <x:c r="J219" s="11" t="str"/>
      <x:c r="K219" s="11" t="str"/>
      <x:c r="L219" s="11" t="str"/>
      <x:c r="M219" s="11" t="str"/>
      <x:c r="N219" s="11" t="str"/>
      <x:c r="O219" s="11" t="str"/>
      <x:c r="P219" s="15" t="str">
        <x:f>IF(AND(ISNUMBER(G219),G219&gt;0,ISNUMBER(H219),H219&gt;=0,H219&lt;=G219),H219/G219,"")</x:f>
      </x:c>
      <x:c r="Q219" s="9" t="str">
        <x:f>IF(AND(A219="",B219="",C219="",D219="",E219="",F219="",G219="",H219="",I219="",J219="",K219="",L219="",M219="",N219="",O219=""),"",IF(OR(A219="",B219="",E219="",F219="",M219="",NOT(ISNUMBER(C219))),"Missing identity/date/source",IF(COUNTIF($A$5:$A$304,A219)&gt;1,"Duplicate evidence ID",IF(OR(NOT(ISNUMBER(G219)),NOT(ISNUMBER(H219))),"Missing mark",IF(OR(G219&lt;=0,H219&lt;0,H219&gt;G219),"Invalid mark",IF(AND(L219="Yes",COUNTIFS($B$5:$B$304,B219,$D$5:$D$304,D219,$F$5:$F$304,F219,$L$5:$L$304,"Yes")&gt;1),"Duplicate selected family","Valid"))))))</x:f>
      </x:c>
      <x:c r="R219" s="9" t="str">
        <x:f>IF(Q219="","",IF(Q219&lt;&gt;"Valid","Fix record",IF('Rules'!$B$30&lt;&gt;"Rules valid","Review rules",IF(L219&lt;&gt;"Yes","Not selected",IF(OR(J219&lt;&gt;"Yes",K219&lt;&gt;"Yes"),"Incomplete / unverified",IF(OR(C219&gt;'Rules'!$B$5,C219&lt;=0),"Invalid / future date",IF(D219="IA",IF(AND(I219="IA authentic",G219='Rules'!$B$14),"Yes","Not eligible IA"),IF(OR(D219="P1",D219="P2"),IF(AND(OR(I219="Independent timed",I219="Independent timed accommodated"),G219=IF(D219="P1",'Rules'!$B$12,'Rules'!$B$13),C219&gt;='Rules'!$B$5-'Rules'!$B$6),"Yes","Not eligible paper"),"Practice / partial"))))))))</x:f>
      </x:c>
    </x:row>
    <x:row r="220" ht="45" customHeight="1">
      <x:c r="A220" s="11" t="str"/>
      <x:c r="B220" s="11" t="str"/>
      <x:c r="C220" s="12" t="str"/>
      <x:c r="D220" s="11" t="str"/>
      <x:c r="E220" s="11" t="str"/>
      <x:c r="F220" s="11" t="str"/>
      <x:c r="G220" s="11" t="str"/>
      <x:c r="H220" s="11" t="str"/>
      <x:c r="I220" s="11" t="str"/>
      <x:c r="J220" s="11" t="str"/>
      <x:c r="K220" s="11" t="str"/>
      <x:c r="L220" s="11" t="str"/>
      <x:c r="M220" s="11" t="str"/>
      <x:c r="N220" s="11" t="str"/>
      <x:c r="O220" s="11" t="str"/>
      <x:c r="P220" s="16" t="str">
        <x:f>IF(AND(ISNUMBER(G220),G220&gt;0,ISNUMBER(H220),H220&gt;=0,H220&lt;=G220),H220/G220,"")</x:f>
      </x:c>
      <x:c r="Q220" s="10" t="str">
        <x:f>IF(AND(A220="",B220="",C220="",D220="",E220="",F220="",G220="",H220="",I220="",J220="",K220="",L220="",M220="",N220="",O220=""),"",IF(OR(A220="",B220="",E220="",F220="",M220="",NOT(ISNUMBER(C220))),"Missing identity/date/source",IF(COUNTIF($A$5:$A$304,A220)&gt;1,"Duplicate evidence ID",IF(OR(NOT(ISNUMBER(G220)),NOT(ISNUMBER(H220))),"Missing mark",IF(OR(G220&lt;=0,H220&lt;0,H220&gt;G220),"Invalid mark",IF(AND(L220="Yes",COUNTIFS($B$5:$B$304,B220,$D$5:$D$304,D220,$F$5:$F$304,F220,$L$5:$L$304,"Yes")&gt;1),"Duplicate selected family","Valid"))))))</x:f>
      </x:c>
      <x:c r="R220" s="10" t="str">
        <x:f>IF(Q220="","",IF(Q220&lt;&gt;"Valid","Fix record",IF('Rules'!$B$30&lt;&gt;"Rules valid","Review rules",IF(L220&lt;&gt;"Yes","Not selected",IF(OR(J220&lt;&gt;"Yes",K220&lt;&gt;"Yes"),"Incomplete / unverified",IF(OR(C220&gt;'Rules'!$B$5,C220&lt;=0),"Invalid / future date",IF(D220="IA",IF(AND(I220="IA authentic",G220='Rules'!$B$14),"Yes","Not eligible IA"),IF(OR(D220="P1",D220="P2"),IF(AND(OR(I220="Independent timed",I220="Independent timed accommodated"),G220=IF(D220="P1",'Rules'!$B$12,'Rules'!$B$13),C220&gt;='Rules'!$B$5-'Rules'!$B$6),"Yes","Not eligible paper"),"Practice / partial"))))))))</x:f>
      </x:c>
    </x:row>
    <x:row r="221" ht="45" customHeight="1">
      <x:c r="A221" s="11" t="str"/>
      <x:c r="B221" s="11" t="str"/>
      <x:c r="C221" s="12" t="str"/>
      <x:c r="D221" s="11" t="str"/>
      <x:c r="E221" s="11" t="str"/>
      <x:c r="F221" s="11" t="str"/>
      <x:c r="G221" s="11" t="str"/>
      <x:c r="H221" s="11" t="str"/>
      <x:c r="I221" s="11" t="str"/>
      <x:c r="J221" s="11" t="str"/>
      <x:c r="K221" s="11" t="str"/>
      <x:c r="L221" s="11" t="str"/>
      <x:c r="M221" s="11" t="str"/>
      <x:c r="N221" s="11" t="str"/>
      <x:c r="O221" s="11" t="str"/>
      <x:c r="P221" s="15" t="str">
        <x:f>IF(AND(ISNUMBER(G221),G221&gt;0,ISNUMBER(H221),H221&gt;=0,H221&lt;=G221),H221/G221,"")</x:f>
      </x:c>
      <x:c r="Q221" s="9" t="str">
        <x:f>IF(AND(A221="",B221="",C221="",D221="",E221="",F221="",G221="",H221="",I221="",J221="",K221="",L221="",M221="",N221="",O221=""),"",IF(OR(A221="",B221="",E221="",F221="",M221="",NOT(ISNUMBER(C221))),"Missing identity/date/source",IF(COUNTIF($A$5:$A$304,A221)&gt;1,"Duplicate evidence ID",IF(OR(NOT(ISNUMBER(G221)),NOT(ISNUMBER(H221))),"Missing mark",IF(OR(G221&lt;=0,H221&lt;0,H221&gt;G221),"Invalid mark",IF(AND(L221="Yes",COUNTIFS($B$5:$B$304,B221,$D$5:$D$304,D221,$F$5:$F$304,F221,$L$5:$L$304,"Yes")&gt;1),"Duplicate selected family","Valid"))))))</x:f>
      </x:c>
      <x:c r="R221" s="9" t="str">
        <x:f>IF(Q221="","",IF(Q221&lt;&gt;"Valid","Fix record",IF('Rules'!$B$30&lt;&gt;"Rules valid","Review rules",IF(L221&lt;&gt;"Yes","Not selected",IF(OR(J221&lt;&gt;"Yes",K221&lt;&gt;"Yes"),"Incomplete / unverified",IF(OR(C221&gt;'Rules'!$B$5,C221&lt;=0),"Invalid / future date",IF(D221="IA",IF(AND(I221="IA authentic",G221='Rules'!$B$14),"Yes","Not eligible IA"),IF(OR(D221="P1",D221="P2"),IF(AND(OR(I221="Independent timed",I221="Independent timed accommodated"),G221=IF(D221="P1",'Rules'!$B$12,'Rules'!$B$13),C221&gt;='Rules'!$B$5-'Rules'!$B$6),"Yes","Not eligible paper"),"Practice / partial"))))))))</x:f>
      </x:c>
    </x:row>
    <x:row r="222" ht="45" customHeight="1">
      <x:c r="A222" s="11" t="str"/>
      <x:c r="B222" s="11" t="str"/>
      <x:c r="C222" s="12" t="str"/>
      <x:c r="D222" s="11" t="str"/>
      <x:c r="E222" s="11" t="str"/>
      <x:c r="F222" s="11" t="str"/>
      <x:c r="G222" s="11" t="str"/>
      <x:c r="H222" s="11" t="str"/>
      <x:c r="I222" s="11" t="str"/>
      <x:c r="J222" s="11" t="str"/>
      <x:c r="K222" s="11" t="str"/>
      <x:c r="L222" s="11" t="str"/>
      <x:c r="M222" s="11" t="str"/>
      <x:c r="N222" s="11" t="str"/>
      <x:c r="O222" s="11" t="str"/>
      <x:c r="P222" s="16" t="str">
        <x:f>IF(AND(ISNUMBER(G222),G222&gt;0,ISNUMBER(H222),H222&gt;=0,H222&lt;=G222),H222/G222,"")</x:f>
      </x:c>
      <x:c r="Q222" s="10" t="str">
        <x:f>IF(AND(A222="",B222="",C222="",D222="",E222="",F222="",G222="",H222="",I222="",J222="",K222="",L222="",M222="",N222="",O222=""),"",IF(OR(A222="",B222="",E222="",F222="",M222="",NOT(ISNUMBER(C222))),"Missing identity/date/source",IF(COUNTIF($A$5:$A$304,A222)&gt;1,"Duplicate evidence ID",IF(OR(NOT(ISNUMBER(G222)),NOT(ISNUMBER(H222))),"Missing mark",IF(OR(G222&lt;=0,H222&lt;0,H222&gt;G222),"Invalid mark",IF(AND(L222="Yes",COUNTIFS($B$5:$B$304,B222,$D$5:$D$304,D222,$F$5:$F$304,F222,$L$5:$L$304,"Yes")&gt;1),"Duplicate selected family","Valid"))))))</x:f>
      </x:c>
      <x:c r="R222" s="10" t="str">
        <x:f>IF(Q222="","",IF(Q222&lt;&gt;"Valid","Fix record",IF('Rules'!$B$30&lt;&gt;"Rules valid","Review rules",IF(L222&lt;&gt;"Yes","Not selected",IF(OR(J222&lt;&gt;"Yes",K222&lt;&gt;"Yes"),"Incomplete / unverified",IF(OR(C222&gt;'Rules'!$B$5,C222&lt;=0),"Invalid / future date",IF(D222="IA",IF(AND(I222="IA authentic",G222='Rules'!$B$14),"Yes","Not eligible IA"),IF(OR(D222="P1",D222="P2"),IF(AND(OR(I222="Independent timed",I222="Independent timed accommodated"),G222=IF(D222="P1",'Rules'!$B$12,'Rules'!$B$13),C222&gt;='Rules'!$B$5-'Rules'!$B$6),"Yes","Not eligible paper"),"Practice / partial"))))))))</x:f>
      </x:c>
    </x:row>
    <x:row r="223" ht="45" customHeight="1">
      <x:c r="A223" s="11" t="str"/>
      <x:c r="B223" s="11" t="str"/>
      <x:c r="C223" s="12" t="str"/>
      <x:c r="D223" s="11" t="str"/>
      <x:c r="E223" s="11" t="str"/>
      <x:c r="F223" s="11" t="str"/>
      <x:c r="G223" s="11" t="str"/>
      <x:c r="H223" s="11" t="str"/>
      <x:c r="I223" s="11" t="str"/>
      <x:c r="J223" s="11" t="str"/>
      <x:c r="K223" s="11" t="str"/>
      <x:c r="L223" s="11" t="str"/>
      <x:c r="M223" s="11" t="str"/>
      <x:c r="N223" s="11" t="str"/>
      <x:c r="O223" s="11" t="str"/>
      <x:c r="P223" s="15" t="str">
        <x:f>IF(AND(ISNUMBER(G223),G223&gt;0,ISNUMBER(H223),H223&gt;=0,H223&lt;=G223),H223/G223,"")</x:f>
      </x:c>
      <x:c r="Q223" s="9" t="str">
        <x:f>IF(AND(A223="",B223="",C223="",D223="",E223="",F223="",G223="",H223="",I223="",J223="",K223="",L223="",M223="",N223="",O223=""),"",IF(OR(A223="",B223="",E223="",F223="",M223="",NOT(ISNUMBER(C223))),"Missing identity/date/source",IF(COUNTIF($A$5:$A$304,A223)&gt;1,"Duplicate evidence ID",IF(OR(NOT(ISNUMBER(G223)),NOT(ISNUMBER(H223))),"Missing mark",IF(OR(G223&lt;=0,H223&lt;0,H223&gt;G223),"Invalid mark",IF(AND(L223="Yes",COUNTIFS($B$5:$B$304,B223,$D$5:$D$304,D223,$F$5:$F$304,F223,$L$5:$L$304,"Yes")&gt;1),"Duplicate selected family","Valid"))))))</x:f>
      </x:c>
      <x:c r="R223" s="9" t="str">
        <x:f>IF(Q223="","",IF(Q223&lt;&gt;"Valid","Fix record",IF('Rules'!$B$30&lt;&gt;"Rules valid","Review rules",IF(L223&lt;&gt;"Yes","Not selected",IF(OR(J223&lt;&gt;"Yes",K223&lt;&gt;"Yes"),"Incomplete / unverified",IF(OR(C223&gt;'Rules'!$B$5,C223&lt;=0),"Invalid / future date",IF(D223="IA",IF(AND(I223="IA authentic",G223='Rules'!$B$14),"Yes","Not eligible IA"),IF(OR(D223="P1",D223="P2"),IF(AND(OR(I223="Independent timed",I223="Independent timed accommodated"),G223=IF(D223="P1",'Rules'!$B$12,'Rules'!$B$13),C223&gt;='Rules'!$B$5-'Rules'!$B$6),"Yes","Not eligible paper"),"Practice / partial"))))))))</x:f>
      </x:c>
    </x:row>
    <x:row r="224" ht="45" customHeight="1">
      <x:c r="A224" s="11" t="str"/>
      <x:c r="B224" s="11" t="str"/>
      <x:c r="C224" s="12" t="str"/>
      <x:c r="D224" s="11" t="str"/>
      <x:c r="E224" s="11" t="str"/>
      <x:c r="F224" s="11" t="str"/>
      <x:c r="G224" s="11" t="str"/>
      <x:c r="H224" s="11" t="str"/>
      <x:c r="I224" s="11" t="str"/>
      <x:c r="J224" s="11" t="str"/>
      <x:c r="K224" s="11" t="str"/>
      <x:c r="L224" s="11" t="str"/>
      <x:c r="M224" s="11" t="str"/>
      <x:c r="N224" s="11" t="str"/>
      <x:c r="O224" s="11" t="str"/>
      <x:c r="P224" s="16" t="str">
        <x:f>IF(AND(ISNUMBER(G224),G224&gt;0,ISNUMBER(H224),H224&gt;=0,H224&lt;=G224),H224/G224,"")</x:f>
      </x:c>
      <x:c r="Q224" s="10" t="str">
        <x:f>IF(AND(A224="",B224="",C224="",D224="",E224="",F224="",G224="",H224="",I224="",J224="",K224="",L224="",M224="",N224="",O224=""),"",IF(OR(A224="",B224="",E224="",F224="",M224="",NOT(ISNUMBER(C224))),"Missing identity/date/source",IF(COUNTIF($A$5:$A$304,A224)&gt;1,"Duplicate evidence ID",IF(OR(NOT(ISNUMBER(G224)),NOT(ISNUMBER(H224))),"Missing mark",IF(OR(G224&lt;=0,H224&lt;0,H224&gt;G224),"Invalid mark",IF(AND(L224="Yes",COUNTIFS($B$5:$B$304,B224,$D$5:$D$304,D224,$F$5:$F$304,F224,$L$5:$L$304,"Yes")&gt;1),"Duplicate selected family","Valid"))))))</x:f>
      </x:c>
      <x:c r="R224" s="10" t="str">
        <x:f>IF(Q224="","",IF(Q224&lt;&gt;"Valid","Fix record",IF('Rules'!$B$30&lt;&gt;"Rules valid","Review rules",IF(L224&lt;&gt;"Yes","Not selected",IF(OR(J224&lt;&gt;"Yes",K224&lt;&gt;"Yes"),"Incomplete / unverified",IF(OR(C224&gt;'Rules'!$B$5,C224&lt;=0),"Invalid / future date",IF(D224="IA",IF(AND(I224="IA authentic",G224='Rules'!$B$14),"Yes","Not eligible IA"),IF(OR(D224="P1",D224="P2"),IF(AND(OR(I224="Independent timed",I224="Independent timed accommodated"),G224=IF(D224="P1",'Rules'!$B$12,'Rules'!$B$13),C224&gt;='Rules'!$B$5-'Rules'!$B$6),"Yes","Not eligible paper"),"Practice / partial"))))))))</x:f>
      </x:c>
    </x:row>
    <x:row r="225" ht="45" customHeight="1">
      <x:c r="A225" s="11" t="str"/>
      <x:c r="B225" s="11" t="str"/>
      <x:c r="C225" s="12" t="str"/>
      <x:c r="D225" s="11" t="str"/>
      <x:c r="E225" s="11" t="str"/>
      <x:c r="F225" s="11" t="str"/>
      <x:c r="G225" s="11" t="str"/>
      <x:c r="H225" s="11" t="str"/>
      <x:c r="I225" s="11" t="str"/>
      <x:c r="J225" s="11" t="str"/>
      <x:c r="K225" s="11" t="str"/>
      <x:c r="L225" s="11" t="str"/>
      <x:c r="M225" s="11" t="str"/>
      <x:c r="N225" s="11" t="str"/>
      <x:c r="O225" s="11" t="str"/>
      <x:c r="P225" s="15" t="str">
        <x:f>IF(AND(ISNUMBER(G225),G225&gt;0,ISNUMBER(H225),H225&gt;=0,H225&lt;=G225),H225/G225,"")</x:f>
      </x:c>
      <x:c r="Q225" s="9" t="str">
        <x:f>IF(AND(A225="",B225="",C225="",D225="",E225="",F225="",G225="",H225="",I225="",J225="",K225="",L225="",M225="",N225="",O225=""),"",IF(OR(A225="",B225="",E225="",F225="",M225="",NOT(ISNUMBER(C225))),"Missing identity/date/source",IF(COUNTIF($A$5:$A$304,A225)&gt;1,"Duplicate evidence ID",IF(OR(NOT(ISNUMBER(G225)),NOT(ISNUMBER(H225))),"Missing mark",IF(OR(G225&lt;=0,H225&lt;0,H225&gt;G225),"Invalid mark",IF(AND(L225="Yes",COUNTIFS($B$5:$B$304,B225,$D$5:$D$304,D225,$F$5:$F$304,F225,$L$5:$L$304,"Yes")&gt;1),"Duplicate selected family","Valid"))))))</x:f>
      </x:c>
      <x:c r="R225" s="9" t="str">
        <x:f>IF(Q225="","",IF(Q225&lt;&gt;"Valid","Fix record",IF('Rules'!$B$30&lt;&gt;"Rules valid","Review rules",IF(L225&lt;&gt;"Yes","Not selected",IF(OR(J225&lt;&gt;"Yes",K225&lt;&gt;"Yes"),"Incomplete / unverified",IF(OR(C225&gt;'Rules'!$B$5,C225&lt;=0),"Invalid / future date",IF(D225="IA",IF(AND(I225="IA authentic",G225='Rules'!$B$14),"Yes","Not eligible IA"),IF(OR(D225="P1",D225="P2"),IF(AND(OR(I225="Independent timed",I225="Independent timed accommodated"),G225=IF(D225="P1",'Rules'!$B$12,'Rules'!$B$13),C225&gt;='Rules'!$B$5-'Rules'!$B$6),"Yes","Not eligible paper"),"Practice / partial"))))))))</x:f>
      </x:c>
    </x:row>
    <x:row r="226" ht="45" customHeight="1">
      <x:c r="A226" s="11" t="str"/>
      <x:c r="B226" s="11" t="str"/>
      <x:c r="C226" s="12" t="str"/>
      <x:c r="D226" s="11" t="str"/>
      <x:c r="E226" s="11" t="str"/>
      <x:c r="F226" s="11" t="str"/>
      <x:c r="G226" s="11" t="str"/>
      <x:c r="H226" s="11" t="str"/>
      <x:c r="I226" s="11" t="str"/>
      <x:c r="J226" s="11" t="str"/>
      <x:c r="K226" s="11" t="str"/>
      <x:c r="L226" s="11" t="str"/>
      <x:c r="M226" s="11" t="str"/>
      <x:c r="N226" s="11" t="str"/>
      <x:c r="O226" s="11" t="str"/>
      <x:c r="P226" s="16" t="str">
        <x:f>IF(AND(ISNUMBER(G226),G226&gt;0,ISNUMBER(H226),H226&gt;=0,H226&lt;=G226),H226/G226,"")</x:f>
      </x:c>
      <x:c r="Q226" s="10" t="str">
        <x:f>IF(AND(A226="",B226="",C226="",D226="",E226="",F226="",G226="",H226="",I226="",J226="",K226="",L226="",M226="",N226="",O226=""),"",IF(OR(A226="",B226="",E226="",F226="",M226="",NOT(ISNUMBER(C226))),"Missing identity/date/source",IF(COUNTIF($A$5:$A$304,A226)&gt;1,"Duplicate evidence ID",IF(OR(NOT(ISNUMBER(G226)),NOT(ISNUMBER(H226))),"Missing mark",IF(OR(G226&lt;=0,H226&lt;0,H226&gt;G226),"Invalid mark",IF(AND(L226="Yes",COUNTIFS($B$5:$B$304,B226,$D$5:$D$304,D226,$F$5:$F$304,F226,$L$5:$L$304,"Yes")&gt;1),"Duplicate selected family","Valid"))))))</x:f>
      </x:c>
      <x:c r="R226" s="10" t="str">
        <x:f>IF(Q226="","",IF(Q226&lt;&gt;"Valid","Fix record",IF('Rules'!$B$30&lt;&gt;"Rules valid","Review rules",IF(L226&lt;&gt;"Yes","Not selected",IF(OR(J226&lt;&gt;"Yes",K226&lt;&gt;"Yes"),"Incomplete / unverified",IF(OR(C226&gt;'Rules'!$B$5,C226&lt;=0),"Invalid / future date",IF(D226="IA",IF(AND(I226="IA authentic",G226='Rules'!$B$14),"Yes","Not eligible IA"),IF(OR(D226="P1",D226="P2"),IF(AND(OR(I226="Independent timed",I226="Independent timed accommodated"),G226=IF(D226="P1",'Rules'!$B$12,'Rules'!$B$13),C226&gt;='Rules'!$B$5-'Rules'!$B$6),"Yes","Not eligible paper"),"Practice / partial"))))))))</x:f>
      </x:c>
    </x:row>
    <x:row r="227" ht="45" customHeight="1">
      <x:c r="A227" s="11" t="str"/>
      <x:c r="B227" s="11" t="str"/>
      <x:c r="C227" s="12" t="str"/>
      <x:c r="D227" s="11" t="str"/>
      <x:c r="E227" s="11" t="str"/>
      <x:c r="F227" s="11" t="str"/>
      <x:c r="G227" s="11" t="str"/>
      <x:c r="H227" s="11" t="str"/>
      <x:c r="I227" s="11" t="str"/>
      <x:c r="J227" s="11" t="str"/>
      <x:c r="K227" s="11" t="str"/>
      <x:c r="L227" s="11" t="str"/>
      <x:c r="M227" s="11" t="str"/>
      <x:c r="N227" s="11" t="str"/>
      <x:c r="O227" s="11" t="str"/>
      <x:c r="P227" s="15" t="str">
        <x:f>IF(AND(ISNUMBER(G227),G227&gt;0,ISNUMBER(H227),H227&gt;=0,H227&lt;=G227),H227/G227,"")</x:f>
      </x:c>
      <x:c r="Q227" s="9" t="str">
        <x:f>IF(AND(A227="",B227="",C227="",D227="",E227="",F227="",G227="",H227="",I227="",J227="",K227="",L227="",M227="",N227="",O227=""),"",IF(OR(A227="",B227="",E227="",F227="",M227="",NOT(ISNUMBER(C227))),"Missing identity/date/source",IF(COUNTIF($A$5:$A$304,A227)&gt;1,"Duplicate evidence ID",IF(OR(NOT(ISNUMBER(G227)),NOT(ISNUMBER(H227))),"Missing mark",IF(OR(G227&lt;=0,H227&lt;0,H227&gt;G227),"Invalid mark",IF(AND(L227="Yes",COUNTIFS($B$5:$B$304,B227,$D$5:$D$304,D227,$F$5:$F$304,F227,$L$5:$L$304,"Yes")&gt;1),"Duplicate selected family","Valid"))))))</x:f>
      </x:c>
      <x:c r="R227" s="9" t="str">
        <x:f>IF(Q227="","",IF(Q227&lt;&gt;"Valid","Fix record",IF('Rules'!$B$30&lt;&gt;"Rules valid","Review rules",IF(L227&lt;&gt;"Yes","Not selected",IF(OR(J227&lt;&gt;"Yes",K227&lt;&gt;"Yes"),"Incomplete / unverified",IF(OR(C227&gt;'Rules'!$B$5,C227&lt;=0),"Invalid / future date",IF(D227="IA",IF(AND(I227="IA authentic",G227='Rules'!$B$14),"Yes","Not eligible IA"),IF(OR(D227="P1",D227="P2"),IF(AND(OR(I227="Independent timed",I227="Independent timed accommodated"),G227=IF(D227="P1",'Rules'!$B$12,'Rules'!$B$13),C227&gt;='Rules'!$B$5-'Rules'!$B$6),"Yes","Not eligible paper"),"Practice / partial"))))))))</x:f>
      </x:c>
    </x:row>
    <x:row r="228" ht="45" customHeight="1">
      <x:c r="A228" s="11" t="str"/>
      <x:c r="B228" s="11" t="str"/>
      <x:c r="C228" s="12" t="str"/>
      <x:c r="D228" s="11" t="str"/>
      <x:c r="E228" s="11" t="str"/>
      <x:c r="F228" s="11" t="str"/>
      <x:c r="G228" s="11" t="str"/>
      <x:c r="H228" s="11" t="str"/>
      <x:c r="I228" s="11" t="str"/>
      <x:c r="J228" s="11" t="str"/>
      <x:c r="K228" s="11" t="str"/>
      <x:c r="L228" s="11" t="str"/>
      <x:c r="M228" s="11" t="str"/>
      <x:c r="N228" s="11" t="str"/>
      <x:c r="O228" s="11" t="str"/>
      <x:c r="P228" s="16" t="str">
        <x:f>IF(AND(ISNUMBER(G228),G228&gt;0,ISNUMBER(H228),H228&gt;=0,H228&lt;=G228),H228/G228,"")</x:f>
      </x:c>
      <x:c r="Q228" s="10" t="str">
        <x:f>IF(AND(A228="",B228="",C228="",D228="",E228="",F228="",G228="",H228="",I228="",J228="",K228="",L228="",M228="",N228="",O228=""),"",IF(OR(A228="",B228="",E228="",F228="",M228="",NOT(ISNUMBER(C228))),"Missing identity/date/source",IF(COUNTIF($A$5:$A$304,A228)&gt;1,"Duplicate evidence ID",IF(OR(NOT(ISNUMBER(G228)),NOT(ISNUMBER(H228))),"Missing mark",IF(OR(G228&lt;=0,H228&lt;0,H228&gt;G228),"Invalid mark",IF(AND(L228="Yes",COUNTIFS($B$5:$B$304,B228,$D$5:$D$304,D228,$F$5:$F$304,F228,$L$5:$L$304,"Yes")&gt;1),"Duplicate selected family","Valid"))))))</x:f>
      </x:c>
      <x:c r="R228" s="10" t="str">
        <x:f>IF(Q228="","",IF(Q228&lt;&gt;"Valid","Fix record",IF('Rules'!$B$30&lt;&gt;"Rules valid","Review rules",IF(L228&lt;&gt;"Yes","Not selected",IF(OR(J228&lt;&gt;"Yes",K228&lt;&gt;"Yes"),"Incomplete / unverified",IF(OR(C228&gt;'Rules'!$B$5,C228&lt;=0),"Invalid / future date",IF(D228="IA",IF(AND(I228="IA authentic",G228='Rules'!$B$14),"Yes","Not eligible IA"),IF(OR(D228="P1",D228="P2"),IF(AND(OR(I228="Independent timed",I228="Independent timed accommodated"),G228=IF(D228="P1",'Rules'!$B$12,'Rules'!$B$13),C228&gt;='Rules'!$B$5-'Rules'!$B$6),"Yes","Not eligible paper"),"Practice / partial"))))))))</x:f>
      </x:c>
    </x:row>
    <x:row r="229" ht="45" customHeight="1">
      <x:c r="A229" s="11" t="str"/>
      <x:c r="B229" s="11" t="str"/>
      <x:c r="C229" s="12" t="str"/>
      <x:c r="D229" s="11" t="str"/>
      <x:c r="E229" s="11" t="str"/>
      <x:c r="F229" s="11" t="str"/>
      <x:c r="G229" s="11" t="str"/>
      <x:c r="H229" s="11" t="str"/>
      <x:c r="I229" s="11" t="str"/>
      <x:c r="J229" s="11" t="str"/>
      <x:c r="K229" s="11" t="str"/>
      <x:c r="L229" s="11" t="str"/>
      <x:c r="M229" s="11" t="str"/>
      <x:c r="N229" s="11" t="str"/>
      <x:c r="O229" s="11" t="str"/>
      <x:c r="P229" s="15" t="str">
        <x:f>IF(AND(ISNUMBER(G229),G229&gt;0,ISNUMBER(H229),H229&gt;=0,H229&lt;=G229),H229/G229,"")</x:f>
      </x:c>
      <x:c r="Q229" s="9" t="str">
        <x:f>IF(AND(A229="",B229="",C229="",D229="",E229="",F229="",G229="",H229="",I229="",J229="",K229="",L229="",M229="",N229="",O229=""),"",IF(OR(A229="",B229="",E229="",F229="",M229="",NOT(ISNUMBER(C229))),"Missing identity/date/source",IF(COUNTIF($A$5:$A$304,A229)&gt;1,"Duplicate evidence ID",IF(OR(NOT(ISNUMBER(G229)),NOT(ISNUMBER(H229))),"Missing mark",IF(OR(G229&lt;=0,H229&lt;0,H229&gt;G229),"Invalid mark",IF(AND(L229="Yes",COUNTIFS($B$5:$B$304,B229,$D$5:$D$304,D229,$F$5:$F$304,F229,$L$5:$L$304,"Yes")&gt;1),"Duplicate selected family","Valid"))))))</x:f>
      </x:c>
      <x:c r="R229" s="9" t="str">
        <x:f>IF(Q229="","",IF(Q229&lt;&gt;"Valid","Fix record",IF('Rules'!$B$30&lt;&gt;"Rules valid","Review rules",IF(L229&lt;&gt;"Yes","Not selected",IF(OR(J229&lt;&gt;"Yes",K229&lt;&gt;"Yes"),"Incomplete / unverified",IF(OR(C229&gt;'Rules'!$B$5,C229&lt;=0),"Invalid / future date",IF(D229="IA",IF(AND(I229="IA authentic",G229='Rules'!$B$14),"Yes","Not eligible IA"),IF(OR(D229="P1",D229="P2"),IF(AND(OR(I229="Independent timed",I229="Independent timed accommodated"),G229=IF(D229="P1",'Rules'!$B$12,'Rules'!$B$13),C229&gt;='Rules'!$B$5-'Rules'!$B$6),"Yes","Not eligible paper"),"Practice / partial"))))))))</x:f>
      </x:c>
    </x:row>
    <x:row r="230" ht="45" customHeight="1">
      <x:c r="A230" s="11" t="str"/>
      <x:c r="B230" s="11" t="str"/>
      <x:c r="C230" s="12" t="str"/>
      <x:c r="D230" s="11" t="str"/>
      <x:c r="E230" s="11" t="str"/>
      <x:c r="F230" s="11" t="str"/>
      <x:c r="G230" s="11" t="str"/>
      <x:c r="H230" s="11" t="str"/>
      <x:c r="I230" s="11" t="str"/>
      <x:c r="J230" s="11" t="str"/>
      <x:c r="K230" s="11" t="str"/>
      <x:c r="L230" s="11" t="str"/>
      <x:c r="M230" s="11" t="str"/>
      <x:c r="N230" s="11" t="str"/>
      <x:c r="O230" s="11" t="str"/>
      <x:c r="P230" s="16" t="str">
        <x:f>IF(AND(ISNUMBER(G230),G230&gt;0,ISNUMBER(H230),H230&gt;=0,H230&lt;=G230),H230/G230,"")</x:f>
      </x:c>
      <x:c r="Q230" s="10" t="str">
        <x:f>IF(AND(A230="",B230="",C230="",D230="",E230="",F230="",G230="",H230="",I230="",J230="",K230="",L230="",M230="",N230="",O230=""),"",IF(OR(A230="",B230="",E230="",F230="",M230="",NOT(ISNUMBER(C230))),"Missing identity/date/source",IF(COUNTIF($A$5:$A$304,A230)&gt;1,"Duplicate evidence ID",IF(OR(NOT(ISNUMBER(G230)),NOT(ISNUMBER(H230))),"Missing mark",IF(OR(G230&lt;=0,H230&lt;0,H230&gt;G230),"Invalid mark",IF(AND(L230="Yes",COUNTIFS($B$5:$B$304,B230,$D$5:$D$304,D230,$F$5:$F$304,F230,$L$5:$L$304,"Yes")&gt;1),"Duplicate selected family","Valid"))))))</x:f>
      </x:c>
      <x:c r="R230" s="10" t="str">
        <x:f>IF(Q230="","",IF(Q230&lt;&gt;"Valid","Fix record",IF('Rules'!$B$30&lt;&gt;"Rules valid","Review rules",IF(L230&lt;&gt;"Yes","Not selected",IF(OR(J230&lt;&gt;"Yes",K230&lt;&gt;"Yes"),"Incomplete / unverified",IF(OR(C230&gt;'Rules'!$B$5,C230&lt;=0),"Invalid / future date",IF(D230="IA",IF(AND(I230="IA authentic",G230='Rules'!$B$14),"Yes","Not eligible IA"),IF(OR(D230="P1",D230="P2"),IF(AND(OR(I230="Independent timed",I230="Independent timed accommodated"),G230=IF(D230="P1",'Rules'!$B$12,'Rules'!$B$13),C230&gt;='Rules'!$B$5-'Rules'!$B$6),"Yes","Not eligible paper"),"Practice / partial"))))))))</x:f>
      </x:c>
    </x:row>
    <x:row r="231" ht="45" customHeight="1">
      <x:c r="A231" s="11" t="str"/>
      <x:c r="B231" s="11" t="str"/>
      <x:c r="C231" s="12" t="str"/>
      <x:c r="D231" s="11" t="str"/>
      <x:c r="E231" s="11" t="str"/>
      <x:c r="F231" s="11" t="str"/>
      <x:c r="G231" s="11" t="str"/>
      <x:c r="H231" s="11" t="str"/>
      <x:c r="I231" s="11" t="str"/>
      <x:c r="J231" s="11" t="str"/>
      <x:c r="K231" s="11" t="str"/>
      <x:c r="L231" s="11" t="str"/>
      <x:c r="M231" s="11" t="str"/>
      <x:c r="N231" s="11" t="str"/>
      <x:c r="O231" s="11" t="str"/>
      <x:c r="P231" s="15" t="str">
        <x:f>IF(AND(ISNUMBER(G231),G231&gt;0,ISNUMBER(H231),H231&gt;=0,H231&lt;=G231),H231/G231,"")</x:f>
      </x:c>
      <x:c r="Q231" s="9" t="str">
        <x:f>IF(AND(A231="",B231="",C231="",D231="",E231="",F231="",G231="",H231="",I231="",J231="",K231="",L231="",M231="",N231="",O231=""),"",IF(OR(A231="",B231="",E231="",F231="",M231="",NOT(ISNUMBER(C231))),"Missing identity/date/source",IF(COUNTIF($A$5:$A$304,A231)&gt;1,"Duplicate evidence ID",IF(OR(NOT(ISNUMBER(G231)),NOT(ISNUMBER(H231))),"Missing mark",IF(OR(G231&lt;=0,H231&lt;0,H231&gt;G231),"Invalid mark",IF(AND(L231="Yes",COUNTIFS($B$5:$B$304,B231,$D$5:$D$304,D231,$F$5:$F$304,F231,$L$5:$L$304,"Yes")&gt;1),"Duplicate selected family","Valid"))))))</x:f>
      </x:c>
      <x:c r="R231" s="9" t="str">
        <x:f>IF(Q231="","",IF(Q231&lt;&gt;"Valid","Fix record",IF('Rules'!$B$30&lt;&gt;"Rules valid","Review rules",IF(L231&lt;&gt;"Yes","Not selected",IF(OR(J231&lt;&gt;"Yes",K231&lt;&gt;"Yes"),"Incomplete / unverified",IF(OR(C231&gt;'Rules'!$B$5,C231&lt;=0),"Invalid / future date",IF(D231="IA",IF(AND(I231="IA authentic",G231='Rules'!$B$14),"Yes","Not eligible IA"),IF(OR(D231="P1",D231="P2"),IF(AND(OR(I231="Independent timed",I231="Independent timed accommodated"),G231=IF(D231="P1",'Rules'!$B$12,'Rules'!$B$13),C231&gt;='Rules'!$B$5-'Rules'!$B$6),"Yes","Not eligible paper"),"Practice / partial"))))))))</x:f>
      </x:c>
    </x:row>
    <x:row r="232" ht="45" customHeight="1">
      <x:c r="A232" s="11" t="str"/>
      <x:c r="B232" s="11" t="str"/>
      <x:c r="C232" s="12" t="str"/>
      <x:c r="D232" s="11" t="str"/>
      <x:c r="E232" s="11" t="str"/>
      <x:c r="F232" s="11" t="str"/>
      <x:c r="G232" s="11" t="str"/>
      <x:c r="H232" s="11" t="str"/>
      <x:c r="I232" s="11" t="str"/>
      <x:c r="J232" s="11" t="str"/>
      <x:c r="K232" s="11" t="str"/>
      <x:c r="L232" s="11" t="str"/>
      <x:c r="M232" s="11" t="str"/>
      <x:c r="N232" s="11" t="str"/>
      <x:c r="O232" s="11" t="str"/>
      <x:c r="P232" s="16" t="str">
        <x:f>IF(AND(ISNUMBER(G232),G232&gt;0,ISNUMBER(H232),H232&gt;=0,H232&lt;=G232),H232/G232,"")</x:f>
      </x:c>
      <x:c r="Q232" s="10" t="str">
        <x:f>IF(AND(A232="",B232="",C232="",D232="",E232="",F232="",G232="",H232="",I232="",J232="",K232="",L232="",M232="",N232="",O232=""),"",IF(OR(A232="",B232="",E232="",F232="",M232="",NOT(ISNUMBER(C232))),"Missing identity/date/source",IF(COUNTIF($A$5:$A$304,A232)&gt;1,"Duplicate evidence ID",IF(OR(NOT(ISNUMBER(G232)),NOT(ISNUMBER(H232))),"Missing mark",IF(OR(G232&lt;=0,H232&lt;0,H232&gt;G232),"Invalid mark",IF(AND(L232="Yes",COUNTIFS($B$5:$B$304,B232,$D$5:$D$304,D232,$F$5:$F$304,F232,$L$5:$L$304,"Yes")&gt;1),"Duplicate selected family","Valid"))))))</x:f>
      </x:c>
      <x:c r="R232" s="10" t="str">
        <x:f>IF(Q232="","",IF(Q232&lt;&gt;"Valid","Fix record",IF('Rules'!$B$30&lt;&gt;"Rules valid","Review rules",IF(L232&lt;&gt;"Yes","Not selected",IF(OR(J232&lt;&gt;"Yes",K232&lt;&gt;"Yes"),"Incomplete / unverified",IF(OR(C232&gt;'Rules'!$B$5,C232&lt;=0),"Invalid / future date",IF(D232="IA",IF(AND(I232="IA authentic",G232='Rules'!$B$14),"Yes","Not eligible IA"),IF(OR(D232="P1",D232="P2"),IF(AND(OR(I232="Independent timed",I232="Independent timed accommodated"),G232=IF(D232="P1",'Rules'!$B$12,'Rules'!$B$13),C232&gt;='Rules'!$B$5-'Rules'!$B$6),"Yes","Not eligible paper"),"Practice / partial"))))))))</x:f>
      </x:c>
    </x:row>
    <x:row r="233" ht="45" customHeight="1">
      <x:c r="A233" s="11" t="str"/>
      <x:c r="B233" s="11" t="str"/>
      <x:c r="C233" s="12" t="str"/>
      <x:c r="D233" s="11" t="str"/>
      <x:c r="E233" s="11" t="str"/>
      <x:c r="F233" s="11" t="str"/>
      <x:c r="G233" s="11" t="str"/>
      <x:c r="H233" s="11" t="str"/>
      <x:c r="I233" s="11" t="str"/>
      <x:c r="J233" s="11" t="str"/>
      <x:c r="K233" s="11" t="str"/>
      <x:c r="L233" s="11" t="str"/>
      <x:c r="M233" s="11" t="str"/>
      <x:c r="N233" s="11" t="str"/>
      <x:c r="O233" s="11" t="str"/>
      <x:c r="P233" s="15" t="str">
        <x:f>IF(AND(ISNUMBER(G233),G233&gt;0,ISNUMBER(H233),H233&gt;=0,H233&lt;=G233),H233/G233,"")</x:f>
      </x:c>
      <x:c r="Q233" s="9" t="str">
        <x:f>IF(AND(A233="",B233="",C233="",D233="",E233="",F233="",G233="",H233="",I233="",J233="",K233="",L233="",M233="",N233="",O233=""),"",IF(OR(A233="",B233="",E233="",F233="",M233="",NOT(ISNUMBER(C233))),"Missing identity/date/source",IF(COUNTIF($A$5:$A$304,A233)&gt;1,"Duplicate evidence ID",IF(OR(NOT(ISNUMBER(G233)),NOT(ISNUMBER(H233))),"Missing mark",IF(OR(G233&lt;=0,H233&lt;0,H233&gt;G233),"Invalid mark",IF(AND(L233="Yes",COUNTIFS($B$5:$B$304,B233,$D$5:$D$304,D233,$F$5:$F$304,F233,$L$5:$L$304,"Yes")&gt;1),"Duplicate selected family","Valid"))))))</x:f>
      </x:c>
      <x:c r="R233" s="9" t="str">
        <x:f>IF(Q233="","",IF(Q233&lt;&gt;"Valid","Fix record",IF('Rules'!$B$30&lt;&gt;"Rules valid","Review rules",IF(L233&lt;&gt;"Yes","Not selected",IF(OR(J233&lt;&gt;"Yes",K233&lt;&gt;"Yes"),"Incomplete / unverified",IF(OR(C233&gt;'Rules'!$B$5,C233&lt;=0),"Invalid / future date",IF(D233="IA",IF(AND(I233="IA authentic",G233='Rules'!$B$14),"Yes","Not eligible IA"),IF(OR(D233="P1",D233="P2"),IF(AND(OR(I233="Independent timed",I233="Independent timed accommodated"),G233=IF(D233="P1",'Rules'!$B$12,'Rules'!$B$13),C233&gt;='Rules'!$B$5-'Rules'!$B$6),"Yes","Not eligible paper"),"Practice / partial"))))))))</x:f>
      </x:c>
    </x:row>
    <x:row r="234" ht="45" customHeight="1">
      <x:c r="A234" s="11" t="str"/>
      <x:c r="B234" s="11" t="str"/>
      <x:c r="C234" s="12" t="str"/>
      <x:c r="D234" s="11" t="str"/>
      <x:c r="E234" s="11" t="str"/>
      <x:c r="F234" s="11" t="str"/>
      <x:c r="G234" s="11" t="str"/>
      <x:c r="H234" s="11" t="str"/>
      <x:c r="I234" s="11" t="str"/>
      <x:c r="J234" s="11" t="str"/>
      <x:c r="K234" s="11" t="str"/>
      <x:c r="L234" s="11" t="str"/>
      <x:c r="M234" s="11" t="str"/>
      <x:c r="N234" s="11" t="str"/>
      <x:c r="O234" s="11" t="str"/>
      <x:c r="P234" s="16" t="str">
        <x:f>IF(AND(ISNUMBER(G234),G234&gt;0,ISNUMBER(H234),H234&gt;=0,H234&lt;=G234),H234/G234,"")</x:f>
      </x:c>
      <x:c r="Q234" s="10" t="str">
        <x:f>IF(AND(A234="",B234="",C234="",D234="",E234="",F234="",G234="",H234="",I234="",J234="",K234="",L234="",M234="",N234="",O234=""),"",IF(OR(A234="",B234="",E234="",F234="",M234="",NOT(ISNUMBER(C234))),"Missing identity/date/source",IF(COUNTIF($A$5:$A$304,A234)&gt;1,"Duplicate evidence ID",IF(OR(NOT(ISNUMBER(G234)),NOT(ISNUMBER(H234))),"Missing mark",IF(OR(G234&lt;=0,H234&lt;0,H234&gt;G234),"Invalid mark",IF(AND(L234="Yes",COUNTIFS($B$5:$B$304,B234,$D$5:$D$304,D234,$F$5:$F$304,F234,$L$5:$L$304,"Yes")&gt;1),"Duplicate selected family","Valid"))))))</x:f>
      </x:c>
      <x:c r="R234" s="10" t="str">
        <x:f>IF(Q234="","",IF(Q234&lt;&gt;"Valid","Fix record",IF('Rules'!$B$30&lt;&gt;"Rules valid","Review rules",IF(L234&lt;&gt;"Yes","Not selected",IF(OR(J234&lt;&gt;"Yes",K234&lt;&gt;"Yes"),"Incomplete / unverified",IF(OR(C234&gt;'Rules'!$B$5,C234&lt;=0),"Invalid / future date",IF(D234="IA",IF(AND(I234="IA authentic",G234='Rules'!$B$14),"Yes","Not eligible IA"),IF(OR(D234="P1",D234="P2"),IF(AND(OR(I234="Independent timed",I234="Independent timed accommodated"),G234=IF(D234="P1",'Rules'!$B$12,'Rules'!$B$13),C234&gt;='Rules'!$B$5-'Rules'!$B$6),"Yes","Not eligible paper"),"Practice / partial"))))))))</x:f>
      </x:c>
    </x:row>
    <x:row r="235" ht="45" customHeight="1">
      <x:c r="A235" s="11" t="str"/>
      <x:c r="B235" s="11" t="str"/>
      <x:c r="C235" s="12" t="str"/>
      <x:c r="D235" s="11" t="str"/>
      <x:c r="E235" s="11" t="str"/>
      <x:c r="F235" s="11" t="str"/>
      <x:c r="G235" s="11" t="str"/>
      <x:c r="H235" s="11" t="str"/>
      <x:c r="I235" s="11" t="str"/>
      <x:c r="J235" s="11" t="str"/>
      <x:c r="K235" s="11" t="str"/>
      <x:c r="L235" s="11" t="str"/>
      <x:c r="M235" s="11" t="str"/>
      <x:c r="N235" s="11" t="str"/>
      <x:c r="O235" s="11" t="str"/>
      <x:c r="P235" s="15" t="str">
        <x:f>IF(AND(ISNUMBER(G235),G235&gt;0,ISNUMBER(H235),H235&gt;=0,H235&lt;=G235),H235/G235,"")</x:f>
      </x:c>
      <x:c r="Q235" s="9" t="str">
        <x:f>IF(AND(A235="",B235="",C235="",D235="",E235="",F235="",G235="",H235="",I235="",J235="",K235="",L235="",M235="",N235="",O235=""),"",IF(OR(A235="",B235="",E235="",F235="",M235="",NOT(ISNUMBER(C235))),"Missing identity/date/source",IF(COUNTIF($A$5:$A$304,A235)&gt;1,"Duplicate evidence ID",IF(OR(NOT(ISNUMBER(G235)),NOT(ISNUMBER(H235))),"Missing mark",IF(OR(G235&lt;=0,H235&lt;0,H235&gt;G235),"Invalid mark",IF(AND(L235="Yes",COUNTIFS($B$5:$B$304,B235,$D$5:$D$304,D235,$F$5:$F$304,F235,$L$5:$L$304,"Yes")&gt;1),"Duplicate selected family","Valid"))))))</x:f>
      </x:c>
      <x:c r="R235" s="9" t="str">
        <x:f>IF(Q235="","",IF(Q235&lt;&gt;"Valid","Fix record",IF('Rules'!$B$30&lt;&gt;"Rules valid","Review rules",IF(L235&lt;&gt;"Yes","Not selected",IF(OR(J235&lt;&gt;"Yes",K235&lt;&gt;"Yes"),"Incomplete / unverified",IF(OR(C235&gt;'Rules'!$B$5,C235&lt;=0),"Invalid / future date",IF(D235="IA",IF(AND(I235="IA authentic",G235='Rules'!$B$14),"Yes","Not eligible IA"),IF(OR(D235="P1",D235="P2"),IF(AND(OR(I235="Independent timed",I235="Independent timed accommodated"),G235=IF(D235="P1",'Rules'!$B$12,'Rules'!$B$13),C235&gt;='Rules'!$B$5-'Rules'!$B$6),"Yes","Not eligible paper"),"Practice / partial"))))))))</x:f>
      </x:c>
    </x:row>
    <x:row r="236" ht="45" customHeight="1">
      <x:c r="A236" s="11" t="str"/>
      <x:c r="B236" s="11" t="str"/>
      <x:c r="C236" s="12" t="str"/>
      <x:c r="D236" s="11" t="str"/>
      <x:c r="E236" s="11" t="str"/>
      <x:c r="F236" s="11" t="str"/>
      <x:c r="G236" s="11" t="str"/>
      <x:c r="H236" s="11" t="str"/>
      <x:c r="I236" s="11" t="str"/>
      <x:c r="J236" s="11" t="str"/>
      <x:c r="K236" s="11" t="str"/>
      <x:c r="L236" s="11" t="str"/>
      <x:c r="M236" s="11" t="str"/>
      <x:c r="N236" s="11" t="str"/>
      <x:c r="O236" s="11" t="str"/>
      <x:c r="P236" s="16" t="str">
        <x:f>IF(AND(ISNUMBER(G236),G236&gt;0,ISNUMBER(H236),H236&gt;=0,H236&lt;=G236),H236/G236,"")</x:f>
      </x:c>
      <x:c r="Q236" s="10" t="str">
        <x:f>IF(AND(A236="",B236="",C236="",D236="",E236="",F236="",G236="",H236="",I236="",J236="",K236="",L236="",M236="",N236="",O236=""),"",IF(OR(A236="",B236="",E236="",F236="",M236="",NOT(ISNUMBER(C236))),"Missing identity/date/source",IF(COUNTIF($A$5:$A$304,A236)&gt;1,"Duplicate evidence ID",IF(OR(NOT(ISNUMBER(G236)),NOT(ISNUMBER(H236))),"Missing mark",IF(OR(G236&lt;=0,H236&lt;0,H236&gt;G236),"Invalid mark",IF(AND(L236="Yes",COUNTIFS($B$5:$B$304,B236,$D$5:$D$304,D236,$F$5:$F$304,F236,$L$5:$L$304,"Yes")&gt;1),"Duplicate selected family","Valid"))))))</x:f>
      </x:c>
      <x:c r="R236" s="10" t="str">
        <x:f>IF(Q236="","",IF(Q236&lt;&gt;"Valid","Fix record",IF('Rules'!$B$30&lt;&gt;"Rules valid","Review rules",IF(L236&lt;&gt;"Yes","Not selected",IF(OR(J236&lt;&gt;"Yes",K236&lt;&gt;"Yes"),"Incomplete / unverified",IF(OR(C236&gt;'Rules'!$B$5,C236&lt;=0),"Invalid / future date",IF(D236="IA",IF(AND(I236="IA authentic",G236='Rules'!$B$14),"Yes","Not eligible IA"),IF(OR(D236="P1",D236="P2"),IF(AND(OR(I236="Independent timed",I236="Independent timed accommodated"),G236=IF(D236="P1",'Rules'!$B$12,'Rules'!$B$13),C236&gt;='Rules'!$B$5-'Rules'!$B$6),"Yes","Not eligible paper"),"Practice / partial"))))))))</x:f>
      </x:c>
    </x:row>
    <x:row r="237" ht="45" customHeight="1">
      <x:c r="A237" s="11" t="str"/>
      <x:c r="B237" s="11" t="str"/>
      <x:c r="C237" s="12" t="str"/>
      <x:c r="D237" s="11" t="str"/>
      <x:c r="E237" s="11" t="str"/>
      <x:c r="F237" s="11" t="str"/>
      <x:c r="G237" s="11" t="str"/>
      <x:c r="H237" s="11" t="str"/>
      <x:c r="I237" s="11" t="str"/>
      <x:c r="J237" s="11" t="str"/>
      <x:c r="K237" s="11" t="str"/>
      <x:c r="L237" s="11" t="str"/>
      <x:c r="M237" s="11" t="str"/>
      <x:c r="N237" s="11" t="str"/>
      <x:c r="O237" s="11" t="str"/>
      <x:c r="P237" s="15" t="str">
        <x:f>IF(AND(ISNUMBER(G237),G237&gt;0,ISNUMBER(H237),H237&gt;=0,H237&lt;=G237),H237/G237,"")</x:f>
      </x:c>
      <x:c r="Q237" s="9" t="str">
        <x:f>IF(AND(A237="",B237="",C237="",D237="",E237="",F237="",G237="",H237="",I237="",J237="",K237="",L237="",M237="",N237="",O237=""),"",IF(OR(A237="",B237="",E237="",F237="",M237="",NOT(ISNUMBER(C237))),"Missing identity/date/source",IF(COUNTIF($A$5:$A$304,A237)&gt;1,"Duplicate evidence ID",IF(OR(NOT(ISNUMBER(G237)),NOT(ISNUMBER(H237))),"Missing mark",IF(OR(G237&lt;=0,H237&lt;0,H237&gt;G237),"Invalid mark",IF(AND(L237="Yes",COUNTIFS($B$5:$B$304,B237,$D$5:$D$304,D237,$F$5:$F$304,F237,$L$5:$L$304,"Yes")&gt;1),"Duplicate selected family","Valid"))))))</x:f>
      </x:c>
      <x:c r="R237" s="9" t="str">
        <x:f>IF(Q237="","",IF(Q237&lt;&gt;"Valid","Fix record",IF('Rules'!$B$30&lt;&gt;"Rules valid","Review rules",IF(L237&lt;&gt;"Yes","Not selected",IF(OR(J237&lt;&gt;"Yes",K237&lt;&gt;"Yes"),"Incomplete / unverified",IF(OR(C237&gt;'Rules'!$B$5,C237&lt;=0),"Invalid / future date",IF(D237="IA",IF(AND(I237="IA authentic",G237='Rules'!$B$14),"Yes","Not eligible IA"),IF(OR(D237="P1",D237="P2"),IF(AND(OR(I237="Independent timed",I237="Independent timed accommodated"),G237=IF(D237="P1",'Rules'!$B$12,'Rules'!$B$13),C237&gt;='Rules'!$B$5-'Rules'!$B$6),"Yes","Not eligible paper"),"Practice / partial"))))))))</x:f>
      </x:c>
    </x:row>
    <x:row r="238" ht="45" customHeight="1">
      <x:c r="A238" s="11" t="str"/>
      <x:c r="B238" s="11" t="str"/>
      <x:c r="C238" s="12" t="str"/>
      <x:c r="D238" s="11" t="str"/>
      <x:c r="E238" s="11" t="str"/>
      <x:c r="F238" s="11" t="str"/>
      <x:c r="G238" s="11" t="str"/>
      <x:c r="H238" s="11" t="str"/>
      <x:c r="I238" s="11" t="str"/>
      <x:c r="J238" s="11" t="str"/>
      <x:c r="K238" s="11" t="str"/>
      <x:c r="L238" s="11" t="str"/>
      <x:c r="M238" s="11" t="str"/>
      <x:c r="N238" s="11" t="str"/>
      <x:c r="O238" s="11" t="str"/>
      <x:c r="P238" s="16" t="str">
        <x:f>IF(AND(ISNUMBER(G238),G238&gt;0,ISNUMBER(H238),H238&gt;=0,H238&lt;=G238),H238/G238,"")</x:f>
      </x:c>
      <x:c r="Q238" s="10" t="str">
        <x:f>IF(AND(A238="",B238="",C238="",D238="",E238="",F238="",G238="",H238="",I238="",J238="",K238="",L238="",M238="",N238="",O238=""),"",IF(OR(A238="",B238="",E238="",F238="",M238="",NOT(ISNUMBER(C238))),"Missing identity/date/source",IF(COUNTIF($A$5:$A$304,A238)&gt;1,"Duplicate evidence ID",IF(OR(NOT(ISNUMBER(G238)),NOT(ISNUMBER(H238))),"Missing mark",IF(OR(G238&lt;=0,H238&lt;0,H238&gt;G238),"Invalid mark",IF(AND(L238="Yes",COUNTIFS($B$5:$B$304,B238,$D$5:$D$304,D238,$F$5:$F$304,F238,$L$5:$L$304,"Yes")&gt;1),"Duplicate selected family","Valid"))))))</x:f>
      </x:c>
      <x:c r="R238" s="10" t="str">
        <x:f>IF(Q238="","",IF(Q238&lt;&gt;"Valid","Fix record",IF('Rules'!$B$30&lt;&gt;"Rules valid","Review rules",IF(L238&lt;&gt;"Yes","Not selected",IF(OR(J238&lt;&gt;"Yes",K238&lt;&gt;"Yes"),"Incomplete / unverified",IF(OR(C238&gt;'Rules'!$B$5,C238&lt;=0),"Invalid / future date",IF(D238="IA",IF(AND(I238="IA authentic",G238='Rules'!$B$14),"Yes","Not eligible IA"),IF(OR(D238="P1",D238="P2"),IF(AND(OR(I238="Independent timed",I238="Independent timed accommodated"),G238=IF(D238="P1",'Rules'!$B$12,'Rules'!$B$13),C238&gt;='Rules'!$B$5-'Rules'!$B$6),"Yes","Not eligible paper"),"Practice / partial"))))))))</x:f>
      </x:c>
    </x:row>
    <x:row r="239" ht="45" customHeight="1">
      <x:c r="A239" s="11" t="str"/>
      <x:c r="B239" s="11" t="str"/>
      <x:c r="C239" s="12" t="str"/>
      <x:c r="D239" s="11" t="str"/>
      <x:c r="E239" s="11" t="str"/>
      <x:c r="F239" s="11" t="str"/>
      <x:c r="G239" s="11" t="str"/>
      <x:c r="H239" s="11" t="str"/>
      <x:c r="I239" s="11" t="str"/>
      <x:c r="J239" s="11" t="str"/>
      <x:c r="K239" s="11" t="str"/>
      <x:c r="L239" s="11" t="str"/>
      <x:c r="M239" s="11" t="str"/>
      <x:c r="N239" s="11" t="str"/>
      <x:c r="O239" s="11" t="str"/>
      <x:c r="P239" s="15" t="str">
        <x:f>IF(AND(ISNUMBER(G239),G239&gt;0,ISNUMBER(H239),H239&gt;=0,H239&lt;=G239),H239/G239,"")</x:f>
      </x:c>
      <x:c r="Q239" s="9" t="str">
        <x:f>IF(AND(A239="",B239="",C239="",D239="",E239="",F239="",G239="",H239="",I239="",J239="",K239="",L239="",M239="",N239="",O239=""),"",IF(OR(A239="",B239="",E239="",F239="",M239="",NOT(ISNUMBER(C239))),"Missing identity/date/source",IF(COUNTIF($A$5:$A$304,A239)&gt;1,"Duplicate evidence ID",IF(OR(NOT(ISNUMBER(G239)),NOT(ISNUMBER(H239))),"Missing mark",IF(OR(G239&lt;=0,H239&lt;0,H239&gt;G239),"Invalid mark",IF(AND(L239="Yes",COUNTIFS($B$5:$B$304,B239,$D$5:$D$304,D239,$F$5:$F$304,F239,$L$5:$L$304,"Yes")&gt;1),"Duplicate selected family","Valid"))))))</x:f>
      </x:c>
      <x:c r="R239" s="9" t="str">
        <x:f>IF(Q239="","",IF(Q239&lt;&gt;"Valid","Fix record",IF('Rules'!$B$30&lt;&gt;"Rules valid","Review rules",IF(L239&lt;&gt;"Yes","Not selected",IF(OR(J239&lt;&gt;"Yes",K239&lt;&gt;"Yes"),"Incomplete / unverified",IF(OR(C239&gt;'Rules'!$B$5,C239&lt;=0),"Invalid / future date",IF(D239="IA",IF(AND(I239="IA authentic",G239='Rules'!$B$14),"Yes","Not eligible IA"),IF(OR(D239="P1",D239="P2"),IF(AND(OR(I239="Independent timed",I239="Independent timed accommodated"),G239=IF(D239="P1",'Rules'!$B$12,'Rules'!$B$13),C239&gt;='Rules'!$B$5-'Rules'!$B$6),"Yes","Not eligible paper"),"Practice / partial"))))))))</x:f>
      </x:c>
    </x:row>
    <x:row r="240" ht="45" customHeight="1">
      <x:c r="A240" s="11" t="str"/>
      <x:c r="B240" s="11" t="str"/>
      <x:c r="C240" s="12" t="str"/>
      <x:c r="D240" s="11" t="str"/>
      <x:c r="E240" s="11" t="str"/>
      <x:c r="F240" s="11" t="str"/>
      <x:c r="G240" s="11" t="str"/>
      <x:c r="H240" s="11" t="str"/>
      <x:c r="I240" s="11" t="str"/>
      <x:c r="J240" s="11" t="str"/>
      <x:c r="K240" s="11" t="str"/>
      <x:c r="L240" s="11" t="str"/>
      <x:c r="M240" s="11" t="str"/>
      <x:c r="N240" s="11" t="str"/>
      <x:c r="O240" s="11" t="str"/>
      <x:c r="P240" s="16" t="str">
        <x:f>IF(AND(ISNUMBER(G240),G240&gt;0,ISNUMBER(H240),H240&gt;=0,H240&lt;=G240),H240/G240,"")</x:f>
      </x:c>
      <x:c r="Q240" s="10" t="str">
        <x:f>IF(AND(A240="",B240="",C240="",D240="",E240="",F240="",G240="",H240="",I240="",J240="",K240="",L240="",M240="",N240="",O240=""),"",IF(OR(A240="",B240="",E240="",F240="",M240="",NOT(ISNUMBER(C240))),"Missing identity/date/source",IF(COUNTIF($A$5:$A$304,A240)&gt;1,"Duplicate evidence ID",IF(OR(NOT(ISNUMBER(G240)),NOT(ISNUMBER(H240))),"Missing mark",IF(OR(G240&lt;=0,H240&lt;0,H240&gt;G240),"Invalid mark",IF(AND(L240="Yes",COUNTIFS($B$5:$B$304,B240,$D$5:$D$304,D240,$F$5:$F$304,F240,$L$5:$L$304,"Yes")&gt;1),"Duplicate selected family","Valid"))))))</x:f>
      </x:c>
      <x:c r="R240" s="10" t="str">
        <x:f>IF(Q240="","",IF(Q240&lt;&gt;"Valid","Fix record",IF('Rules'!$B$30&lt;&gt;"Rules valid","Review rules",IF(L240&lt;&gt;"Yes","Not selected",IF(OR(J240&lt;&gt;"Yes",K240&lt;&gt;"Yes"),"Incomplete / unverified",IF(OR(C240&gt;'Rules'!$B$5,C240&lt;=0),"Invalid / future date",IF(D240="IA",IF(AND(I240="IA authentic",G240='Rules'!$B$14),"Yes","Not eligible IA"),IF(OR(D240="P1",D240="P2"),IF(AND(OR(I240="Independent timed",I240="Independent timed accommodated"),G240=IF(D240="P1",'Rules'!$B$12,'Rules'!$B$13),C240&gt;='Rules'!$B$5-'Rules'!$B$6),"Yes","Not eligible paper"),"Practice / partial"))))))))</x:f>
      </x:c>
    </x:row>
    <x:row r="241" ht="45" customHeight="1">
      <x:c r="A241" s="11" t="str"/>
      <x:c r="B241" s="11" t="str"/>
      <x:c r="C241" s="12" t="str"/>
      <x:c r="D241" s="11" t="str"/>
      <x:c r="E241" s="11" t="str"/>
      <x:c r="F241" s="11" t="str"/>
      <x:c r="G241" s="11" t="str"/>
      <x:c r="H241" s="11" t="str"/>
      <x:c r="I241" s="11" t="str"/>
      <x:c r="J241" s="11" t="str"/>
      <x:c r="K241" s="11" t="str"/>
      <x:c r="L241" s="11" t="str"/>
      <x:c r="M241" s="11" t="str"/>
      <x:c r="N241" s="11" t="str"/>
      <x:c r="O241" s="11" t="str"/>
      <x:c r="P241" s="15" t="str">
        <x:f>IF(AND(ISNUMBER(G241),G241&gt;0,ISNUMBER(H241),H241&gt;=0,H241&lt;=G241),H241/G241,"")</x:f>
      </x:c>
      <x:c r="Q241" s="9" t="str">
        <x:f>IF(AND(A241="",B241="",C241="",D241="",E241="",F241="",G241="",H241="",I241="",J241="",K241="",L241="",M241="",N241="",O241=""),"",IF(OR(A241="",B241="",E241="",F241="",M241="",NOT(ISNUMBER(C241))),"Missing identity/date/source",IF(COUNTIF($A$5:$A$304,A241)&gt;1,"Duplicate evidence ID",IF(OR(NOT(ISNUMBER(G241)),NOT(ISNUMBER(H241))),"Missing mark",IF(OR(G241&lt;=0,H241&lt;0,H241&gt;G241),"Invalid mark",IF(AND(L241="Yes",COUNTIFS($B$5:$B$304,B241,$D$5:$D$304,D241,$F$5:$F$304,F241,$L$5:$L$304,"Yes")&gt;1),"Duplicate selected family","Valid"))))))</x:f>
      </x:c>
      <x:c r="R241" s="9" t="str">
        <x:f>IF(Q241="","",IF(Q241&lt;&gt;"Valid","Fix record",IF('Rules'!$B$30&lt;&gt;"Rules valid","Review rules",IF(L241&lt;&gt;"Yes","Not selected",IF(OR(J241&lt;&gt;"Yes",K241&lt;&gt;"Yes"),"Incomplete / unverified",IF(OR(C241&gt;'Rules'!$B$5,C241&lt;=0),"Invalid / future date",IF(D241="IA",IF(AND(I241="IA authentic",G241='Rules'!$B$14),"Yes","Not eligible IA"),IF(OR(D241="P1",D241="P2"),IF(AND(OR(I241="Independent timed",I241="Independent timed accommodated"),G241=IF(D241="P1",'Rules'!$B$12,'Rules'!$B$13),C241&gt;='Rules'!$B$5-'Rules'!$B$6),"Yes","Not eligible paper"),"Practice / partial"))))))))</x:f>
      </x:c>
    </x:row>
    <x:row r="242" ht="45" customHeight="1">
      <x:c r="A242" s="11" t="str"/>
      <x:c r="B242" s="11" t="str"/>
      <x:c r="C242" s="12" t="str"/>
      <x:c r="D242" s="11" t="str"/>
      <x:c r="E242" s="11" t="str"/>
      <x:c r="F242" s="11" t="str"/>
      <x:c r="G242" s="11" t="str"/>
      <x:c r="H242" s="11" t="str"/>
      <x:c r="I242" s="11" t="str"/>
      <x:c r="J242" s="11" t="str"/>
      <x:c r="K242" s="11" t="str"/>
      <x:c r="L242" s="11" t="str"/>
      <x:c r="M242" s="11" t="str"/>
      <x:c r="N242" s="11" t="str"/>
      <x:c r="O242" s="11" t="str"/>
      <x:c r="P242" s="16" t="str">
        <x:f>IF(AND(ISNUMBER(G242),G242&gt;0,ISNUMBER(H242),H242&gt;=0,H242&lt;=G242),H242/G242,"")</x:f>
      </x:c>
      <x:c r="Q242" s="10" t="str">
        <x:f>IF(AND(A242="",B242="",C242="",D242="",E242="",F242="",G242="",H242="",I242="",J242="",K242="",L242="",M242="",N242="",O242=""),"",IF(OR(A242="",B242="",E242="",F242="",M242="",NOT(ISNUMBER(C242))),"Missing identity/date/source",IF(COUNTIF($A$5:$A$304,A242)&gt;1,"Duplicate evidence ID",IF(OR(NOT(ISNUMBER(G242)),NOT(ISNUMBER(H242))),"Missing mark",IF(OR(G242&lt;=0,H242&lt;0,H242&gt;G242),"Invalid mark",IF(AND(L242="Yes",COUNTIFS($B$5:$B$304,B242,$D$5:$D$304,D242,$F$5:$F$304,F242,$L$5:$L$304,"Yes")&gt;1),"Duplicate selected family","Valid"))))))</x:f>
      </x:c>
      <x:c r="R242" s="10" t="str">
        <x:f>IF(Q242="","",IF(Q242&lt;&gt;"Valid","Fix record",IF('Rules'!$B$30&lt;&gt;"Rules valid","Review rules",IF(L242&lt;&gt;"Yes","Not selected",IF(OR(J242&lt;&gt;"Yes",K242&lt;&gt;"Yes"),"Incomplete / unverified",IF(OR(C242&gt;'Rules'!$B$5,C242&lt;=0),"Invalid / future date",IF(D242="IA",IF(AND(I242="IA authentic",G242='Rules'!$B$14),"Yes","Not eligible IA"),IF(OR(D242="P1",D242="P2"),IF(AND(OR(I242="Independent timed",I242="Independent timed accommodated"),G242=IF(D242="P1",'Rules'!$B$12,'Rules'!$B$13),C242&gt;='Rules'!$B$5-'Rules'!$B$6),"Yes","Not eligible paper"),"Practice / partial"))))))))</x:f>
      </x:c>
    </x:row>
    <x:row r="243" ht="45" customHeight="1">
      <x:c r="A243" s="11" t="str"/>
      <x:c r="B243" s="11" t="str"/>
      <x:c r="C243" s="12" t="str"/>
      <x:c r="D243" s="11" t="str"/>
      <x:c r="E243" s="11" t="str"/>
      <x:c r="F243" s="11" t="str"/>
      <x:c r="G243" s="11" t="str"/>
      <x:c r="H243" s="11" t="str"/>
      <x:c r="I243" s="11" t="str"/>
      <x:c r="J243" s="11" t="str"/>
      <x:c r="K243" s="11" t="str"/>
      <x:c r="L243" s="11" t="str"/>
      <x:c r="M243" s="11" t="str"/>
      <x:c r="N243" s="11" t="str"/>
      <x:c r="O243" s="11" t="str"/>
      <x:c r="P243" s="15" t="str">
        <x:f>IF(AND(ISNUMBER(G243),G243&gt;0,ISNUMBER(H243),H243&gt;=0,H243&lt;=G243),H243/G243,"")</x:f>
      </x:c>
      <x:c r="Q243" s="9" t="str">
        <x:f>IF(AND(A243="",B243="",C243="",D243="",E243="",F243="",G243="",H243="",I243="",J243="",K243="",L243="",M243="",N243="",O243=""),"",IF(OR(A243="",B243="",E243="",F243="",M243="",NOT(ISNUMBER(C243))),"Missing identity/date/source",IF(COUNTIF($A$5:$A$304,A243)&gt;1,"Duplicate evidence ID",IF(OR(NOT(ISNUMBER(G243)),NOT(ISNUMBER(H243))),"Missing mark",IF(OR(G243&lt;=0,H243&lt;0,H243&gt;G243),"Invalid mark",IF(AND(L243="Yes",COUNTIFS($B$5:$B$304,B243,$D$5:$D$304,D243,$F$5:$F$304,F243,$L$5:$L$304,"Yes")&gt;1),"Duplicate selected family","Valid"))))))</x:f>
      </x:c>
      <x:c r="R243" s="9" t="str">
        <x:f>IF(Q243="","",IF(Q243&lt;&gt;"Valid","Fix record",IF('Rules'!$B$30&lt;&gt;"Rules valid","Review rules",IF(L243&lt;&gt;"Yes","Not selected",IF(OR(J243&lt;&gt;"Yes",K243&lt;&gt;"Yes"),"Incomplete / unverified",IF(OR(C243&gt;'Rules'!$B$5,C243&lt;=0),"Invalid / future date",IF(D243="IA",IF(AND(I243="IA authentic",G243='Rules'!$B$14),"Yes","Not eligible IA"),IF(OR(D243="P1",D243="P2"),IF(AND(OR(I243="Independent timed",I243="Independent timed accommodated"),G243=IF(D243="P1",'Rules'!$B$12,'Rules'!$B$13),C243&gt;='Rules'!$B$5-'Rules'!$B$6),"Yes","Not eligible paper"),"Practice / partial"))))))))</x:f>
      </x:c>
    </x:row>
    <x:row r="244" ht="45" customHeight="1">
      <x:c r="A244" s="11" t="str"/>
      <x:c r="B244" s="11" t="str"/>
      <x:c r="C244" s="12" t="str"/>
      <x:c r="D244" s="11" t="str"/>
      <x:c r="E244" s="11" t="str"/>
      <x:c r="F244" s="11" t="str"/>
      <x:c r="G244" s="11" t="str"/>
      <x:c r="H244" s="11" t="str"/>
      <x:c r="I244" s="11" t="str"/>
      <x:c r="J244" s="11" t="str"/>
      <x:c r="K244" s="11" t="str"/>
      <x:c r="L244" s="11" t="str"/>
      <x:c r="M244" s="11" t="str"/>
      <x:c r="N244" s="11" t="str"/>
      <x:c r="O244" s="11" t="str"/>
      <x:c r="P244" s="16" t="str">
        <x:f>IF(AND(ISNUMBER(G244),G244&gt;0,ISNUMBER(H244),H244&gt;=0,H244&lt;=G244),H244/G244,"")</x:f>
      </x:c>
      <x:c r="Q244" s="10" t="str">
        <x:f>IF(AND(A244="",B244="",C244="",D244="",E244="",F244="",G244="",H244="",I244="",J244="",K244="",L244="",M244="",N244="",O244=""),"",IF(OR(A244="",B244="",E244="",F244="",M244="",NOT(ISNUMBER(C244))),"Missing identity/date/source",IF(COUNTIF($A$5:$A$304,A244)&gt;1,"Duplicate evidence ID",IF(OR(NOT(ISNUMBER(G244)),NOT(ISNUMBER(H244))),"Missing mark",IF(OR(G244&lt;=0,H244&lt;0,H244&gt;G244),"Invalid mark",IF(AND(L244="Yes",COUNTIFS($B$5:$B$304,B244,$D$5:$D$304,D244,$F$5:$F$304,F244,$L$5:$L$304,"Yes")&gt;1),"Duplicate selected family","Valid"))))))</x:f>
      </x:c>
      <x:c r="R244" s="10" t="str">
        <x:f>IF(Q244="","",IF(Q244&lt;&gt;"Valid","Fix record",IF('Rules'!$B$30&lt;&gt;"Rules valid","Review rules",IF(L244&lt;&gt;"Yes","Not selected",IF(OR(J244&lt;&gt;"Yes",K244&lt;&gt;"Yes"),"Incomplete / unverified",IF(OR(C244&gt;'Rules'!$B$5,C244&lt;=0),"Invalid / future date",IF(D244="IA",IF(AND(I244="IA authentic",G244='Rules'!$B$14),"Yes","Not eligible IA"),IF(OR(D244="P1",D244="P2"),IF(AND(OR(I244="Independent timed",I244="Independent timed accommodated"),G244=IF(D244="P1",'Rules'!$B$12,'Rules'!$B$13),C244&gt;='Rules'!$B$5-'Rules'!$B$6),"Yes","Not eligible paper"),"Practice / partial"))))))))</x:f>
      </x:c>
    </x:row>
    <x:row r="245" ht="45" customHeight="1">
      <x:c r="A245" s="11" t="str"/>
      <x:c r="B245" s="11" t="str"/>
      <x:c r="C245" s="12" t="str"/>
      <x:c r="D245" s="11" t="str"/>
      <x:c r="E245" s="11" t="str"/>
      <x:c r="F245" s="11" t="str"/>
      <x:c r="G245" s="11" t="str"/>
      <x:c r="H245" s="11" t="str"/>
      <x:c r="I245" s="11" t="str"/>
      <x:c r="J245" s="11" t="str"/>
      <x:c r="K245" s="11" t="str"/>
      <x:c r="L245" s="11" t="str"/>
      <x:c r="M245" s="11" t="str"/>
      <x:c r="N245" s="11" t="str"/>
      <x:c r="O245" s="11" t="str"/>
      <x:c r="P245" s="15" t="str">
        <x:f>IF(AND(ISNUMBER(G245),G245&gt;0,ISNUMBER(H245),H245&gt;=0,H245&lt;=G245),H245/G245,"")</x:f>
      </x:c>
      <x:c r="Q245" s="9" t="str">
        <x:f>IF(AND(A245="",B245="",C245="",D245="",E245="",F245="",G245="",H245="",I245="",J245="",K245="",L245="",M245="",N245="",O245=""),"",IF(OR(A245="",B245="",E245="",F245="",M245="",NOT(ISNUMBER(C245))),"Missing identity/date/source",IF(COUNTIF($A$5:$A$304,A245)&gt;1,"Duplicate evidence ID",IF(OR(NOT(ISNUMBER(G245)),NOT(ISNUMBER(H245))),"Missing mark",IF(OR(G245&lt;=0,H245&lt;0,H245&gt;G245),"Invalid mark",IF(AND(L245="Yes",COUNTIFS($B$5:$B$304,B245,$D$5:$D$304,D245,$F$5:$F$304,F245,$L$5:$L$304,"Yes")&gt;1),"Duplicate selected family","Valid"))))))</x:f>
      </x:c>
      <x:c r="R245" s="9" t="str">
        <x:f>IF(Q245="","",IF(Q245&lt;&gt;"Valid","Fix record",IF('Rules'!$B$30&lt;&gt;"Rules valid","Review rules",IF(L245&lt;&gt;"Yes","Not selected",IF(OR(J245&lt;&gt;"Yes",K245&lt;&gt;"Yes"),"Incomplete / unverified",IF(OR(C245&gt;'Rules'!$B$5,C245&lt;=0),"Invalid / future date",IF(D245="IA",IF(AND(I245="IA authentic",G245='Rules'!$B$14),"Yes","Not eligible IA"),IF(OR(D245="P1",D245="P2"),IF(AND(OR(I245="Independent timed",I245="Independent timed accommodated"),G245=IF(D245="P1",'Rules'!$B$12,'Rules'!$B$13),C245&gt;='Rules'!$B$5-'Rules'!$B$6),"Yes","Not eligible paper"),"Practice / partial"))))))))</x:f>
      </x:c>
    </x:row>
    <x:row r="246" ht="45" customHeight="1">
      <x:c r="A246" s="11" t="str"/>
      <x:c r="B246" s="11" t="str"/>
      <x:c r="C246" s="12" t="str"/>
      <x:c r="D246" s="11" t="str"/>
      <x:c r="E246" s="11" t="str"/>
      <x:c r="F246" s="11" t="str"/>
      <x:c r="G246" s="11" t="str"/>
      <x:c r="H246" s="11" t="str"/>
      <x:c r="I246" s="11" t="str"/>
      <x:c r="J246" s="11" t="str"/>
      <x:c r="K246" s="11" t="str"/>
      <x:c r="L246" s="11" t="str"/>
      <x:c r="M246" s="11" t="str"/>
      <x:c r="N246" s="11" t="str"/>
      <x:c r="O246" s="11" t="str"/>
      <x:c r="P246" s="16" t="str">
        <x:f>IF(AND(ISNUMBER(G246),G246&gt;0,ISNUMBER(H246),H246&gt;=0,H246&lt;=G246),H246/G246,"")</x:f>
      </x:c>
      <x:c r="Q246" s="10" t="str">
        <x:f>IF(AND(A246="",B246="",C246="",D246="",E246="",F246="",G246="",H246="",I246="",J246="",K246="",L246="",M246="",N246="",O246=""),"",IF(OR(A246="",B246="",E246="",F246="",M246="",NOT(ISNUMBER(C246))),"Missing identity/date/source",IF(COUNTIF($A$5:$A$304,A246)&gt;1,"Duplicate evidence ID",IF(OR(NOT(ISNUMBER(G246)),NOT(ISNUMBER(H246))),"Missing mark",IF(OR(G246&lt;=0,H246&lt;0,H246&gt;G246),"Invalid mark",IF(AND(L246="Yes",COUNTIFS($B$5:$B$304,B246,$D$5:$D$304,D246,$F$5:$F$304,F246,$L$5:$L$304,"Yes")&gt;1),"Duplicate selected family","Valid"))))))</x:f>
      </x:c>
      <x:c r="R246" s="10" t="str">
        <x:f>IF(Q246="","",IF(Q246&lt;&gt;"Valid","Fix record",IF('Rules'!$B$30&lt;&gt;"Rules valid","Review rules",IF(L246&lt;&gt;"Yes","Not selected",IF(OR(J246&lt;&gt;"Yes",K246&lt;&gt;"Yes"),"Incomplete / unverified",IF(OR(C246&gt;'Rules'!$B$5,C246&lt;=0),"Invalid / future date",IF(D246="IA",IF(AND(I246="IA authentic",G246='Rules'!$B$14),"Yes","Not eligible IA"),IF(OR(D246="P1",D246="P2"),IF(AND(OR(I246="Independent timed",I246="Independent timed accommodated"),G246=IF(D246="P1",'Rules'!$B$12,'Rules'!$B$13),C246&gt;='Rules'!$B$5-'Rules'!$B$6),"Yes","Not eligible paper"),"Practice / partial"))))))))</x:f>
      </x:c>
    </x:row>
    <x:row r="247" ht="45" customHeight="1">
      <x:c r="A247" s="11" t="str"/>
      <x:c r="B247" s="11" t="str"/>
      <x:c r="C247" s="12" t="str"/>
      <x:c r="D247" s="11" t="str"/>
      <x:c r="E247" s="11" t="str"/>
      <x:c r="F247" s="11" t="str"/>
      <x:c r="G247" s="11" t="str"/>
      <x:c r="H247" s="11" t="str"/>
      <x:c r="I247" s="11" t="str"/>
      <x:c r="J247" s="11" t="str"/>
      <x:c r="K247" s="11" t="str"/>
      <x:c r="L247" s="11" t="str"/>
      <x:c r="M247" s="11" t="str"/>
      <x:c r="N247" s="11" t="str"/>
      <x:c r="O247" s="11" t="str"/>
      <x:c r="P247" s="15" t="str">
        <x:f>IF(AND(ISNUMBER(G247),G247&gt;0,ISNUMBER(H247),H247&gt;=0,H247&lt;=G247),H247/G247,"")</x:f>
      </x:c>
      <x:c r="Q247" s="9" t="str">
        <x:f>IF(AND(A247="",B247="",C247="",D247="",E247="",F247="",G247="",H247="",I247="",J247="",K247="",L247="",M247="",N247="",O247=""),"",IF(OR(A247="",B247="",E247="",F247="",M247="",NOT(ISNUMBER(C247))),"Missing identity/date/source",IF(COUNTIF($A$5:$A$304,A247)&gt;1,"Duplicate evidence ID",IF(OR(NOT(ISNUMBER(G247)),NOT(ISNUMBER(H247))),"Missing mark",IF(OR(G247&lt;=0,H247&lt;0,H247&gt;G247),"Invalid mark",IF(AND(L247="Yes",COUNTIFS($B$5:$B$304,B247,$D$5:$D$304,D247,$F$5:$F$304,F247,$L$5:$L$304,"Yes")&gt;1),"Duplicate selected family","Valid"))))))</x:f>
      </x:c>
      <x:c r="R247" s="9" t="str">
        <x:f>IF(Q247="","",IF(Q247&lt;&gt;"Valid","Fix record",IF('Rules'!$B$30&lt;&gt;"Rules valid","Review rules",IF(L247&lt;&gt;"Yes","Not selected",IF(OR(J247&lt;&gt;"Yes",K247&lt;&gt;"Yes"),"Incomplete / unverified",IF(OR(C247&gt;'Rules'!$B$5,C247&lt;=0),"Invalid / future date",IF(D247="IA",IF(AND(I247="IA authentic",G247='Rules'!$B$14),"Yes","Not eligible IA"),IF(OR(D247="P1",D247="P2"),IF(AND(OR(I247="Independent timed",I247="Independent timed accommodated"),G247=IF(D247="P1",'Rules'!$B$12,'Rules'!$B$13),C247&gt;='Rules'!$B$5-'Rules'!$B$6),"Yes","Not eligible paper"),"Practice / partial"))))))))</x:f>
      </x:c>
    </x:row>
    <x:row r="248" ht="45" customHeight="1">
      <x:c r="A248" s="11" t="str"/>
      <x:c r="B248" s="11" t="str"/>
      <x:c r="C248" s="12" t="str"/>
      <x:c r="D248" s="11" t="str"/>
      <x:c r="E248" s="11" t="str"/>
      <x:c r="F248" s="11" t="str"/>
      <x:c r="G248" s="11" t="str"/>
      <x:c r="H248" s="11" t="str"/>
      <x:c r="I248" s="11" t="str"/>
      <x:c r="J248" s="11" t="str"/>
      <x:c r="K248" s="11" t="str"/>
      <x:c r="L248" s="11" t="str"/>
      <x:c r="M248" s="11" t="str"/>
      <x:c r="N248" s="11" t="str"/>
      <x:c r="O248" s="11" t="str"/>
      <x:c r="P248" s="16" t="str">
        <x:f>IF(AND(ISNUMBER(G248),G248&gt;0,ISNUMBER(H248),H248&gt;=0,H248&lt;=G248),H248/G248,"")</x:f>
      </x:c>
      <x:c r="Q248" s="10" t="str">
        <x:f>IF(AND(A248="",B248="",C248="",D248="",E248="",F248="",G248="",H248="",I248="",J248="",K248="",L248="",M248="",N248="",O248=""),"",IF(OR(A248="",B248="",E248="",F248="",M248="",NOT(ISNUMBER(C248))),"Missing identity/date/source",IF(COUNTIF($A$5:$A$304,A248)&gt;1,"Duplicate evidence ID",IF(OR(NOT(ISNUMBER(G248)),NOT(ISNUMBER(H248))),"Missing mark",IF(OR(G248&lt;=0,H248&lt;0,H248&gt;G248),"Invalid mark",IF(AND(L248="Yes",COUNTIFS($B$5:$B$304,B248,$D$5:$D$304,D248,$F$5:$F$304,F248,$L$5:$L$304,"Yes")&gt;1),"Duplicate selected family","Valid"))))))</x:f>
      </x:c>
      <x:c r="R248" s="10" t="str">
        <x:f>IF(Q248="","",IF(Q248&lt;&gt;"Valid","Fix record",IF('Rules'!$B$30&lt;&gt;"Rules valid","Review rules",IF(L248&lt;&gt;"Yes","Not selected",IF(OR(J248&lt;&gt;"Yes",K248&lt;&gt;"Yes"),"Incomplete / unverified",IF(OR(C248&gt;'Rules'!$B$5,C248&lt;=0),"Invalid / future date",IF(D248="IA",IF(AND(I248="IA authentic",G248='Rules'!$B$14),"Yes","Not eligible IA"),IF(OR(D248="P1",D248="P2"),IF(AND(OR(I248="Independent timed",I248="Independent timed accommodated"),G248=IF(D248="P1",'Rules'!$B$12,'Rules'!$B$13),C248&gt;='Rules'!$B$5-'Rules'!$B$6),"Yes","Not eligible paper"),"Practice / partial"))))))))</x:f>
      </x:c>
    </x:row>
    <x:row r="249" ht="45" customHeight="1">
      <x:c r="A249" s="11" t="str"/>
      <x:c r="B249" s="11" t="str"/>
      <x:c r="C249" s="12" t="str"/>
      <x:c r="D249" s="11" t="str"/>
      <x:c r="E249" s="11" t="str"/>
      <x:c r="F249" s="11" t="str"/>
      <x:c r="G249" s="11" t="str"/>
      <x:c r="H249" s="11" t="str"/>
      <x:c r="I249" s="11" t="str"/>
      <x:c r="J249" s="11" t="str"/>
      <x:c r="K249" s="11" t="str"/>
      <x:c r="L249" s="11" t="str"/>
      <x:c r="M249" s="11" t="str"/>
      <x:c r="N249" s="11" t="str"/>
      <x:c r="O249" s="11" t="str"/>
      <x:c r="P249" s="15" t="str">
        <x:f>IF(AND(ISNUMBER(G249),G249&gt;0,ISNUMBER(H249),H249&gt;=0,H249&lt;=G249),H249/G249,"")</x:f>
      </x:c>
      <x:c r="Q249" s="9" t="str">
        <x:f>IF(AND(A249="",B249="",C249="",D249="",E249="",F249="",G249="",H249="",I249="",J249="",K249="",L249="",M249="",N249="",O249=""),"",IF(OR(A249="",B249="",E249="",F249="",M249="",NOT(ISNUMBER(C249))),"Missing identity/date/source",IF(COUNTIF($A$5:$A$304,A249)&gt;1,"Duplicate evidence ID",IF(OR(NOT(ISNUMBER(G249)),NOT(ISNUMBER(H249))),"Missing mark",IF(OR(G249&lt;=0,H249&lt;0,H249&gt;G249),"Invalid mark",IF(AND(L249="Yes",COUNTIFS($B$5:$B$304,B249,$D$5:$D$304,D249,$F$5:$F$304,F249,$L$5:$L$304,"Yes")&gt;1),"Duplicate selected family","Valid"))))))</x:f>
      </x:c>
      <x:c r="R249" s="9" t="str">
        <x:f>IF(Q249="","",IF(Q249&lt;&gt;"Valid","Fix record",IF('Rules'!$B$30&lt;&gt;"Rules valid","Review rules",IF(L249&lt;&gt;"Yes","Not selected",IF(OR(J249&lt;&gt;"Yes",K249&lt;&gt;"Yes"),"Incomplete / unverified",IF(OR(C249&gt;'Rules'!$B$5,C249&lt;=0),"Invalid / future date",IF(D249="IA",IF(AND(I249="IA authentic",G249='Rules'!$B$14),"Yes","Not eligible IA"),IF(OR(D249="P1",D249="P2"),IF(AND(OR(I249="Independent timed",I249="Independent timed accommodated"),G249=IF(D249="P1",'Rules'!$B$12,'Rules'!$B$13),C249&gt;='Rules'!$B$5-'Rules'!$B$6),"Yes","Not eligible paper"),"Practice / partial"))))))))</x:f>
      </x:c>
    </x:row>
    <x:row r="250" ht="45" customHeight="1">
      <x:c r="A250" s="11" t="str"/>
      <x:c r="B250" s="11" t="str"/>
      <x:c r="C250" s="12" t="str"/>
      <x:c r="D250" s="11" t="str"/>
      <x:c r="E250" s="11" t="str"/>
      <x:c r="F250" s="11" t="str"/>
      <x:c r="G250" s="11" t="str"/>
      <x:c r="H250" s="11" t="str"/>
      <x:c r="I250" s="11" t="str"/>
      <x:c r="J250" s="11" t="str"/>
      <x:c r="K250" s="11" t="str"/>
      <x:c r="L250" s="11" t="str"/>
      <x:c r="M250" s="11" t="str"/>
      <x:c r="N250" s="11" t="str"/>
      <x:c r="O250" s="11" t="str"/>
      <x:c r="P250" s="16" t="str">
        <x:f>IF(AND(ISNUMBER(G250),G250&gt;0,ISNUMBER(H250),H250&gt;=0,H250&lt;=G250),H250/G250,"")</x:f>
      </x:c>
      <x:c r="Q250" s="10" t="str">
        <x:f>IF(AND(A250="",B250="",C250="",D250="",E250="",F250="",G250="",H250="",I250="",J250="",K250="",L250="",M250="",N250="",O250=""),"",IF(OR(A250="",B250="",E250="",F250="",M250="",NOT(ISNUMBER(C250))),"Missing identity/date/source",IF(COUNTIF($A$5:$A$304,A250)&gt;1,"Duplicate evidence ID",IF(OR(NOT(ISNUMBER(G250)),NOT(ISNUMBER(H250))),"Missing mark",IF(OR(G250&lt;=0,H250&lt;0,H250&gt;G250),"Invalid mark",IF(AND(L250="Yes",COUNTIFS($B$5:$B$304,B250,$D$5:$D$304,D250,$F$5:$F$304,F250,$L$5:$L$304,"Yes")&gt;1),"Duplicate selected family","Valid"))))))</x:f>
      </x:c>
      <x:c r="R250" s="10" t="str">
        <x:f>IF(Q250="","",IF(Q250&lt;&gt;"Valid","Fix record",IF('Rules'!$B$30&lt;&gt;"Rules valid","Review rules",IF(L250&lt;&gt;"Yes","Not selected",IF(OR(J250&lt;&gt;"Yes",K250&lt;&gt;"Yes"),"Incomplete / unverified",IF(OR(C250&gt;'Rules'!$B$5,C250&lt;=0),"Invalid / future date",IF(D250="IA",IF(AND(I250="IA authentic",G250='Rules'!$B$14),"Yes","Not eligible IA"),IF(OR(D250="P1",D250="P2"),IF(AND(OR(I250="Independent timed",I250="Independent timed accommodated"),G250=IF(D250="P1",'Rules'!$B$12,'Rules'!$B$13),C250&gt;='Rules'!$B$5-'Rules'!$B$6),"Yes","Not eligible paper"),"Practice / partial"))))))))</x:f>
      </x:c>
    </x:row>
    <x:row r="251" ht="45" customHeight="1">
      <x:c r="A251" s="11" t="str"/>
      <x:c r="B251" s="11" t="str"/>
      <x:c r="C251" s="12" t="str"/>
      <x:c r="D251" s="11" t="str"/>
      <x:c r="E251" s="11" t="str"/>
      <x:c r="F251" s="11" t="str"/>
      <x:c r="G251" s="11" t="str"/>
      <x:c r="H251" s="11" t="str"/>
      <x:c r="I251" s="11" t="str"/>
      <x:c r="J251" s="11" t="str"/>
      <x:c r="K251" s="11" t="str"/>
      <x:c r="L251" s="11" t="str"/>
      <x:c r="M251" s="11" t="str"/>
      <x:c r="N251" s="11" t="str"/>
      <x:c r="O251" s="11" t="str"/>
      <x:c r="P251" s="15" t="str">
        <x:f>IF(AND(ISNUMBER(G251),G251&gt;0,ISNUMBER(H251),H251&gt;=0,H251&lt;=G251),H251/G251,"")</x:f>
      </x:c>
      <x:c r="Q251" s="9" t="str">
        <x:f>IF(AND(A251="",B251="",C251="",D251="",E251="",F251="",G251="",H251="",I251="",J251="",K251="",L251="",M251="",N251="",O251=""),"",IF(OR(A251="",B251="",E251="",F251="",M251="",NOT(ISNUMBER(C251))),"Missing identity/date/source",IF(COUNTIF($A$5:$A$304,A251)&gt;1,"Duplicate evidence ID",IF(OR(NOT(ISNUMBER(G251)),NOT(ISNUMBER(H251))),"Missing mark",IF(OR(G251&lt;=0,H251&lt;0,H251&gt;G251),"Invalid mark",IF(AND(L251="Yes",COUNTIFS($B$5:$B$304,B251,$D$5:$D$304,D251,$F$5:$F$304,F251,$L$5:$L$304,"Yes")&gt;1),"Duplicate selected family","Valid"))))))</x:f>
      </x:c>
      <x:c r="R251" s="9" t="str">
        <x:f>IF(Q251="","",IF(Q251&lt;&gt;"Valid","Fix record",IF('Rules'!$B$30&lt;&gt;"Rules valid","Review rules",IF(L251&lt;&gt;"Yes","Not selected",IF(OR(J251&lt;&gt;"Yes",K251&lt;&gt;"Yes"),"Incomplete / unverified",IF(OR(C251&gt;'Rules'!$B$5,C251&lt;=0),"Invalid / future date",IF(D251="IA",IF(AND(I251="IA authentic",G251='Rules'!$B$14),"Yes","Not eligible IA"),IF(OR(D251="P1",D251="P2"),IF(AND(OR(I251="Independent timed",I251="Independent timed accommodated"),G251=IF(D251="P1",'Rules'!$B$12,'Rules'!$B$13),C251&gt;='Rules'!$B$5-'Rules'!$B$6),"Yes","Not eligible paper"),"Practice / partial"))))))))</x:f>
      </x:c>
    </x:row>
    <x:row r="252" ht="45" customHeight="1">
      <x:c r="A252" s="11" t="str"/>
      <x:c r="B252" s="11" t="str"/>
      <x:c r="C252" s="12" t="str"/>
      <x:c r="D252" s="11" t="str"/>
      <x:c r="E252" s="11" t="str"/>
      <x:c r="F252" s="11" t="str"/>
      <x:c r="G252" s="11" t="str"/>
      <x:c r="H252" s="11" t="str"/>
      <x:c r="I252" s="11" t="str"/>
      <x:c r="J252" s="11" t="str"/>
      <x:c r="K252" s="11" t="str"/>
      <x:c r="L252" s="11" t="str"/>
      <x:c r="M252" s="11" t="str"/>
      <x:c r="N252" s="11" t="str"/>
      <x:c r="O252" s="11" t="str"/>
      <x:c r="P252" s="16" t="str">
        <x:f>IF(AND(ISNUMBER(G252),G252&gt;0,ISNUMBER(H252),H252&gt;=0,H252&lt;=G252),H252/G252,"")</x:f>
      </x:c>
      <x:c r="Q252" s="10" t="str">
        <x:f>IF(AND(A252="",B252="",C252="",D252="",E252="",F252="",G252="",H252="",I252="",J252="",K252="",L252="",M252="",N252="",O252=""),"",IF(OR(A252="",B252="",E252="",F252="",M252="",NOT(ISNUMBER(C252))),"Missing identity/date/source",IF(COUNTIF($A$5:$A$304,A252)&gt;1,"Duplicate evidence ID",IF(OR(NOT(ISNUMBER(G252)),NOT(ISNUMBER(H252))),"Missing mark",IF(OR(G252&lt;=0,H252&lt;0,H252&gt;G252),"Invalid mark",IF(AND(L252="Yes",COUNTIFS($B$5:$B$304,B252,$D$5:$D$304,D252,$F$5:$F$304,F252,$L$5:$L$304,"Yes")&gt;1),"Duplicate selected family","Valid"))))))</x:f>
      </x:c>
      <x:c r="R252" s="10" t="str">
        <x:f>IF(Q252="","",IF(Q252&lt;&gt;"Valid","Fix record",IF('Rules'!$B$30&lt;&gt;"Rules valid","Review rules",IF(L252&lt;&gt;"Yes","Not selected",IF(OR(J252&lt;&gt;"Yes",K252&lt;&gt;"Yes"),"Incomplete / unverified",IF(OR(C252&gt;'Rules'!$B$5,C252&lt;=0),"Invalid / future date",IF(D252="IA",IF(AND(I252="IA authentic",G252='Rules'!$B$14),"Yes","Not eligible IA"),IF(OR(D252="P1",D252="P2"),IF(AND(OR(I252="Independent timed",I252="Independent timed accommodated"),G252=IF(D252="P1",'Rules'!$B$12,'Rules'!$B$13),C252&gt;='Rules'!$B$5-'Rules'!$B$6),"Yes","Not eligible paper"),"Practice / partial"))))))))</x:f>
      </x:c>
    </x:row>
    <x:row r="253" ht="45" customHeight="1">
      <x:c r="A253" s="11" t="str"/>
      <x:c r="B253" s="11" t="str"/>
      <x:c r="C253" s="12" t="str"/>
      <x:c r="D253" s="11" t="str"/>
      <x:c r="E253" s="11" t="str"/>
      <x:c r="F253" s="11" t="str"/>
      <x:c r="G253" s="11" t="str"/>
      <x:c r="H253" s="11" t="str"/>
      <x:c r="I253" s="11" t="str"/>
      <x:c r="J253" s="11" t="str"/>
      <x:c r="K253" s="11" t="str"/>
      <x:c r="L253" s="11" t="str"/>
      <x:c r="M253" s="11" t="str"/>
      <x:c r="N253" s="11" t="str"/>
      <x:c r="O253" s="11" t="str"/>
      <x:c r="P253" s="15" t="str">
        <x:f>IF(AND(ISNUMBER(G253),G253&gt;0,ISNUMBER(H253),H253&gt;=0,H253&lt;=G253),H253/G253,"")</x:f>
      </x:c>
      <x:c r="Q253" s="9" t="str">
        <x:f>IF(AND(A253="",B253="",C253="",D253="",E253="",F253="",G253="",H253="",I253="",J253="",K253="",L253="",M253="",N253="",O253=""),"",IF(OR(A253="",B253="",E253="",F253="",M253="",NOT(ISNUMBER(C253))),"Missing identity/date/source",IF(COUNTIF($A$5:$A$304,A253)&gt;1,"Duplicate evidence ID",IF(OR(NOT(ISNUMBER(G253)),NOT(ISNUMBER(H253))),"Missing mark",IF(OR(G253&lt;=0,H253&lt;0,H253&gt;G253),"Invalid mark",IF(AND(L253="Yes",COUNTIFS($B$5:$B$304,B253,$D$5:$D$304,D253,$F$5:$F$304,F253,$L$5:$L$304,"Yes")&gt;1),"Duplicate selected family","Valid"))))))</x:f>
      </x:c>
      <x:c r="R253" s="9" t="str">
        <x:f>IF(Q253="","",IF(Q253&lt;&gt;"Valid","Fix record",IF('Rules'!$B$30&lt;&gt;"Rules valid","Review rules",IF(L253&lt;&gt;"Yes","Not selected",IF(OR(J253&lt;&gt;"Yes",K253&lt;&gt;"Yes"),"Incomplete / unverified",IF(OR(C253&gt;'Rules'!$B$5,C253&lt;=0),"Invalid / future date",IF(D253="IA",IF(AND(I253="IA authentic",G253='Rules'!$B$14),"Yes","Not eligible IA"),IF(OR(D253="P1",D253="P2"),IF(AND(OR(I253="Independent timed",I253="Independent timed accommodated"),G253=IF(D253="P1",'Rules'!$B$12,'Rules'!$B$13),C253&gt;='Rules'!$B$5-'Rules'!$B$6),"Yes","Not eligible paper"),"Practice / partial"))))))))</x:f>
      </x:c>
    </x:row>
    <x:row r="254" ht="45" customHeight="1">
      <x:c r="A254" s="11" t="str"/>
      <x:c r="B254" s="11" t="str"/>
      <x:c r="C254" s="12" t="str"/>
      <x:c r="D254" s="11" t="str"/>
      <x:c r="E254" s="11" t="str"/>
      <x:c r="F254" s="11" t="str"/>
      <x:c r="G254" s="11" t="str"/>
      <x:c r="H254" s="11" t="str"/>
      <x:c r="I254" s="11" t="str"/>
      <x:c r="J254" s="11" t="str"/>
      <x:c r="K254" s="11" t="str"/>
      <x:c r="L254" s="11" t="str"/>
      <x:c r="M254" s="11" t="str"/>
      <x:c r="N254" s="11" t="str"/>
      <x:c r="O254" s="11" t="str"/>
      <x:c r="P254" s="16" t="str">
        <x:f>IF(AND(ISNUMBER(G254),G254&gt;0,ISNUMBER(H254),H254&gt;=0,H254&lt;=G254),H254/G254,"")</x:f>
      </x:c>
      <x:c r="Q254" s="10" t="str">
        <x:f>IF(AND(A254="",B254="",C254="",D254="",E254="",F254="",G254="",H254="",I254="",J254="",K254="",L254="",M254="",N254="",O254=""),"",IF(OR(A254="",B254="",E254="",F254="",M254="",NOT(ISNUMBER(C254))),"Missing identity/date/source",IF(COUNTIF($A$5:$A$304,A254)&gt;1,"Duplicate evidence ID",IF(OR(NOT(ISNUMBER(G254)),NOT(ISNUMBER(H254))),"Missing mark",IF(OR(G254&lt;=0,H254&lt;0,H254&gt;G254),"Invalid mark",IF(AND(L254="Yes",COUNTIFS($B$5:$B$304,B254,$D$5:$D$304,D254,$F$5:$F$304,F254,$L$5:$L$304,"Yes")&gt;1),"Duplicate selected family","Valid"))))))</x:f>
      </x:c>
      <x:c r="R254" s="10" t="str">
        <x:f>IF(Q254="","",IF(Q254&lt;&gt;"Valid","Fix record",IF('Rules'!$B$30&lt;&gt;"Rules valid","Review rules",IF(L254&lt;&gt;"Yes","Not selected",IF(OR(J254&lt;&gt;"Yes",K254&lt;&gt;"Yes"),"Incomplete / unverified",IF(OR(C254&gt;'Rules'!$B$5,C254&lt;=0),"Invalid / future date",IF(D254="IA",IF(AND(I254="IA authentic",G254='Rules'!$B$14),"Yes","Not eligible IA"),IF(OR(D254="P1",D254="P2"),IF(AND(OR(I254="Independent timed",I254="Independent timed accommodated"),G254=IF(D254="P1",'Rules'!$B$12,'Rules'!$B$13),C254&gt;='Rules'!$B$5-'Rules'!$B$6),"Yes","Not eligible paper"),"Practice / partial"))))))))</x:f>
      </x:c>
    </x:row>
    <x:row r="255" ht="45" customHeight="1">
      <x:c r="A255" s="11" t="str"/>
      <x:c r="B255" s="11" t="str"/>
      <x:c r="C255" s="12" t="str"/>
      <x:c r="D255" s="11" t="str"/>
      <x:c r="E255" s="11" t="str"/>
      <x:c r="F255" s="11" t="str"/>
      <x:c r="G255" s="11" t="str"/>
      <x:c r="H255" s="11" t="str"/>
      <x:c r="I255" s="11" t="str"/>
      <x:c r="J255" s="11" t="str"/>
      <x:c r="K255" s="11" t="str"/>
      <x:c r="L255" s="11" t="str"/>
      <x:c r="M255" s="11" t="str"/>
      <x:c r="N255" s="11" t="str"/>
      <x:c r="O255" s="11" t="str"/>
      <x:c r="P255" s="15" t="str">
        <x:f>IF(AND(ISNUMBER(G255),G255&gt;0,ISNUMBER(H255),H255&gt;=0,H255&lt;=G255),H255/G255,"")</x:f>
      </x:c>
      <x:c r="Q255" s="9" t="str">
        <x:f>IF(AND(A255="",B255="",C255="",D255="",E255="",F255="",G255="",H255="",I255="",J255="",K255="",L255="",M255="",N255="",O255=""),"",IF(OR(A255="",B255="",E255="",F255="",M255="",NOT(ISNUMBER(C255))),"Missing identity/date/source",IF(COUNTIF($A$5:$A$304,A255)&gt;1,"Duplicate evidence ID",IF(OR(NOT(ISNUMBER(G255)),NOT(ISNUMBER(H255))),"Missing mark",IF(OR(G255&lt;=0,H255&lt;0,H255&gt;G255),"Invalid mark",IF(AND(L255="Yes",COUNTIFS($B$5:$B$304,B255,$D$5:$D$304,D255,$F$5:$F$304,F255,$L$5:$L$304,"Yes")&gt;1),"Duplicate selected family","Valid"))))))</x:f>
      </x:c>
      <x:c r="R255" s="9" t="str">
        <x:f>IF(Q255="","",IF(Q255&lt;&gt;"Valid","Fix record",IF('Rules'!$B$30&lt;&gt;"Rules valid","Review rules",IF(L255&lt;&gt;"Yes","Not selected",IF(OR(J255&lt;&gt;"Yes",K255&lt;&gt;"Yes"),"Incomplete / unverified",IF(OR(C255&gt;'Rules'!$B$5,C255&lt;=0),"Invalid / future date",IF(D255="IA",IF(AND(I255="IA authentic",G255='Rules'!$B$14),"Yes","Not eligible IA"),IF(OR(D255="P1",D255="P2"),IF(AND(OR(I255="Independent timed",I255="Independent timed accommodated"),G255=IF(D255="P1",'Rules'!$B$12,'Rules'!$B$13),C255&gt;='Rules'!$B$5-'Rules'!$B$6),"Yes","Not eligible paper"),"Practice / partial"))))))))</x:f>
      </x:c>
    </x:row>
    <x:row r="256" ht="45" customHeight="1">
      <x:c r="A256" s="11" t="str"/>
      <x:c r="B256" s="11" t="str"/>
      <x:c r="C256" s="12" t="str"/>
      <x:c r="D256" s="11" t="str"/>
      <x:c r="E256" s="11" t="str"/>
      <x:c r="F256" s="11" t="str"/>
      <x:c r="G256" s="11" t="str"/>
      <x:c r="H256" s="11" t="str"/>
      <x:c r="I256" s="11" t="str"/>
      <x:c r="J256" s="11" t="str"/>
      <x:c r="K256" s="11" t="str"/>
      <x:c r="L256" s="11" t="str"/>
      <x:c r="M256" s="11" t="str"/>
      <x:c r="N256" s="11" t="str"/>
      <x:c r="O256" s="11" t="str"/>
      <x:c r="P256" s="16" t="str">
        <x:f>IF(AND(ISNUMBER(G256),G256&gt;0,ISNUMBER(H256),H256&gt;=0,H256&lt;=G256),H256/G256,"")</x:f>
      </x:c>
      <x:c r="Q256" s="10" t="str">
        <x:f>IF(AND(A256="",B256="",C256="",D256="",E256="",F256="",G256="",H256="",I256="",J256="",K256="",L256="",M256="",N256="",O256=""),"",IF(OR(A256="",B256="",E256="",F256="",M256="",NOT(ISNUMBER(C256))),"Missing identity/date/source",IF(COUNTIF($A$5:$A$304,A256)&gt;1,"Duplicate evidence ID",IF(OR(NOT(ISNUMBER(G256)),NOT(ISNUMBER(H256))),"Missing mark",IF(OR(G256&lt;=0,H256&lt;0,H256&gt;G256),"Invalid mark",IF(AND(L256="Yes",COUNTIFS($B$5:$B$304,B256,$D$5:$D$304,D256,$F$5:$F$304,F256,$L$5:$L$304,"Yes")&gt;1),"Duplicate selected family","Valid"))))))</x:f>
      </x:c>
      <x:c r="R256" s="10" t="str">
        <x:f>IF(Q256="","",IF(Q256&lt;&gt;"Valid","Fix record",IF('Rules'!$B$30&lt;&gt;"Rules valid","Review rules",IF(L256&lt;&gt;"Yes","Not selected",IF(OR(J256&lt;&gt;"Yes",K256&lt;&gt;"Yes"),"Incomplete / unverified",IF(OR(C256&gt;'Rules'!$B$5,C256&lt;=0),"Invalid / future date",IF(D256="IA",IF(AND(I256="IA authentic",G256='Rules'!$B$14),"Yes","Not eligible IA"),IF(OR(D256="P1",D256="P2"),IF(AND(OR(I256="Independent timed",I256="Independent timed accommodated"),G256=IF(D256="P1",'Rules'!$B$12,'Rules'!$B$13),C256&gt;='Rules'!$B$5-'Rules'!$B$6),"Yes","Not eligible paper"),"Practice / partial"))))))))</x:f>
      </x:c>
    </x:row>
    <x:row r="257" ht="45" customHeight="1">
      <x:c r="A257" s="11" t="str"/>
      <x:c r="B257" s="11" t="str"/>
      <x:c r="C257" s="12" t="str"/>
      <x:c r="D257" s="11" t="str"/>
      <x:c r="E257" s="11" t="str"/>
      <x:c r="F257" s="11" t="str"/>
      <x:c r="G257" s="11" t="str"/>
      <x:c r="H257" s="11" t="str"/>
      <x:c r="I257" s="11" t="str"/>
      <x:c r="J257" s="11" t="str"/>
      <x:c r="K257" s="11" t="str"/>
      <x:c r="L257" s="11" t="str"/>
      <x:c r="M257" s="11" t="str"/>
      <x:c r="N257" s="11" t="str"/>
      <x:c r="O257" s="11" t="str"/>
      <x:c r="P257" s="15" t="str">
        <x:f>IF(AND(ISNUMBER(G257),G257&gt;0,ISNUMBER(H257),H257&gt;=0,H257&lt;=G257),H257/G257,"")</x:f>
      </x:c>
      <x:c r="Q257" s="9" t="str">
        <x:f>IF(AND(A257="",B257="",C257="",D257="",E257="",F257="",G257="",H257="",I257="",J257="",K257="",L257="",M257="",N257="",O257=""),"",IF(OR(A257="",B257="",E257="",F257="",M257="",NOT(ISNUMBER(C257))),"Missing identity/date/source",IF(COUNTIF($A$5:$A$304,A257)&gt;1,"Duplicate evidence ID",IF(OR(NOT(ISNUMBER(G257)),NOT(ISNUMBER(H257))),"Missing mark",IF(OR(G257&lt;=0,H257&lt;0,H257&gt;G257),"Invalid mark",IF(AND(L257="Yes",COUNTIFS($B$5:$B$304,B257,$D$5:$D$304,D257,$F$5:$F$304,F257,$L$5:$L$304,"Yes")&gt;1),"Duplicate selected family","Valid"))))))</x:f>
      </x:c>
      <x:c r="R257" s="9" t="str">
        <x:f>IF(Q257="","",IF(Q257&lt;&gt;"Valid","Fix record",IF('Rules'!$B$30&lt;&gt;"Rules valid","Review rules",IF(L257&lt;&gt;"Yes","Not selected",IF(OR(J257&lt;&gt;"Yes",K257&lt;&gt;"Yes"),"Incomplete / unverified",IF(OR(C257&gt;'Rules'!$B$5,C257&lt;=0),"Invalid / future date",IF(D257="IA",IF(AND(I257="IA authentic",G257='Rules'!$B$14),"Yes","Not eligible IA"),IF(OR(D257="P1",D257="P2"),IF(AND(OR(I257="Independent timed",I257="Independent timed accommodated"),G257=IF(D257="P1",'Rules'!$B$12,'Rules'!$B$13),C257&gt;='Rules'!$B$5-'Rules'!$B$6),"Yes","Not eligible paper"),"Practice / partial"))))))))</x:f>
      </x:c>
    </x:row>
    <x:row r="258" ht="45" customHeight="1">
      <x:c r="A258" s="11" t="str"/>
      <x:c r="B258" s="11" t="str"/>
      <x:c r="C258" s="12" t="str"/>
      <x:c r="D258" s="11" t="str"/>
      <x:c r="E258" s="11" t="str"/>
      <x:c r="F258" s="11" t="str"/>
      <x:c r="G258" s="11" t="str"/>
      <x:c r="H258" s="11" t="str"/>
      <x:c r="I258" s="11" t="str"/>
      <x:c r="J258" s="11" t="str"/>
      <x:c r="K258" s="11" t="str"/>
      <x:c r="L258" s="11" t="str"/>
      <x:c r="M258" s="11" t="str"/>
      <x:c r="N258" s="11" t="str"/>
      <x:c r="O258" s="11" t="str"/>
      <x:c r="P258" s="16" t="str">
        <x:f>IF(AND(ISNUMBER(G258),G258&gt;0,ISNUMBER(H258),H258&gt;=0,H258&lt;=G258),H258/G258,"")</x:f>
      </x:c>
      <x:c r="Q258" s="10" t="str">
        <x:f>IF(AND(A258="",B258="",C258="",D258="",E258="",F258="",G258="",H258="",I258="",J258="",K258="",L258="",M258="",N258="",O258=""),"",IF(OR(A258="",B258="",E258="",F258="",M258="",NOT(ISNUMBER(C258))),"Missing identity/date/source",IF(COUNTIF($A$5:$A$304,A258)&gt;1,"Duplicate evidence ID",IF(OR(NOT(ISNUMBER(G258)),NOT(ISNUMBER(H258))),"Missing mark",IF(OR(G258&lt;=0,H258&lt;0,H258&gt;G258),"Invalid mark",IF(AND(L258="Yes",COUNTIFS($B$5:$B$304,B258,$D$5:$D$304,D258,$F$5:$F$304,F258,$L$5:$L$304,"Yes")&gt;1),"Duplicate selected family","Valid"))))))</x:f>
      </x:c>
      <x:c r="R258" s="10" t="str">
        <x:f>IF(Q258="","",IF(Q258&lt;&gt;"Valid","Fix record",IF('Rules'!$B$30&lt;&gt;"Rules valid","Review rules",IF(L258&lt;&gt;"Yes","Not selected",IF(OR(J258&lt;&gt;"Yes",K258&lt;&gt;"Yes"),"Incomplete / unverified",IF(OR(C258&gt;'Rules'!$B$5,C258&lt;=0),"Invalid / future date",IF(D258="IA",IF(AND(I258="IA authentic",G258='Rules'!$B$14),"Yes","Not eligible IA"),IF(OR(D258="P1",D258="P2"),IF(AND(OR(I258="Independent timed",I258="Independent timed accommodated"),G258=IF(D258="P1",'Rules'!$B$12,'Rules'!$B$13),C258&gt;='Rules'!$B$5-'Rules'!$B$6),"Yes","Not eligible paper"),"Practice / partial"))))))))</x:f>
      </x:c>
    </x:row>
    <x:row r="259" ht="45" customHeight="1">
      <x:c r="A259" s="11" t="str"/>
      <x:c r="B259" s="11" t="str"/>
      <x:c r="C259" s="12" t="str"/>
      <x:c r="D259" s="11" t="str"/>
      <x:c r="E259" s="11" t="str"/>
      <x:c r="F259" s="11" t="str"/>
      <x:c r="G259" s="11" t="str"/>
      <x:c r="H259" s="11" t="str"/>
      <x:c r="I259" s="11" t="str"/>
      <x:c r="J259" s="11" t="str"/>
      <x:c r="K259" s="11" t="str"/>
      <x:c r="L259" s="11" t="str"/>
      <x:c r="M259" s="11" t="str"/>
      <x:c r="N259" s="11" t="str"/>
      <x:c r="O259" s="11" t="str"/>
      <x:c r="P259" s="15" t="str">
        <x:f>IF(AND(ISNUMBER(G259),G259&gt;0,ISNUMBER(H259),H259&gt;=0,H259&lt;=G259),H259/G259,"")</x:f>
      </x:c>
      <x:c r="Q259" s="9" t="str">
        <x:f>IF(AND(A259="",B259="",C259="",D259="",E259="",F259="",G259="",H259="",I259="",J259="",K259="",L259="",M259="",N259="",O259=""),"",IF(OR(A259="",B259="",E259="",F259="",M259="",NOT(ISNUMBER(C259))),"Missing identity/date/source",IF(COUNTIF($A$5:$A$304,A259)&gt;1,"Duplicate evidence ID",IF(OR(NOT(ISNUMBER(G259)),NOT(ISNUMBER(H259))),"Missing mark",IF(OR(G259&lt;=0,H259&lt;0,H259&gt;G259),"Invalid mark",IF(AND(L259="Yes",COUNTIFS($B$5:$B$304,B259,$D$5:$D$304,D259,$F$5:$F$304,F259,$L$5:$L$304,"Yes")&gt;1),"Duplicate selected family","Valid"))))))</x:f>
      </x:c>
      <x:c r="R259" s="9" t="str">
        <x:f>IF(Q259="","",IF(Q259&lt;&gt;"Valid","Fix record",IF('Rules'!$B$30&lt;&gt;"Rules valid","Review rules",IF(L259&lt;&gt;"Yes","Not selected",IF(OR(J259&lt;&gt;"Yes",K259&lt;&gt;"Yes"),"Incomplete / unverified",IF(OR(C259&gt;'Rules'!$B$5,C259&lt;=0),"Invalid / future date",IF(D259="IA",IF(AND(I259="IA authentic",G259='Rules'!$B$14),"Yes","Not eligible IA"),IF(OR(D259="P1",D259="P2"),IF(AND(OR(I259="Independent timed",I259="Independent timed accommodated"),G259=IF(D259="P1",'Rules'!$B$12,'Rules'!$B$13),C259&gt;='Rules'!$B$5-'Rules'!$B$6),"Yes","Not eligible paper"),"Practice / partial"))))))))</x:f>
      </x:c>
    </x:row>
    <x:row r="260" ht="45" customHeight="1">
      <x:c r="A260" s="11" t="str"/>
      <x:c r="B260" s="11" t="str"/>
      <x:c r="C260" s="12" t="str"/>
      <x:c r="D260" s="11" t="str"/>
      <x:c r="E260" s="11" t="str"/>
      <x:c r="F260" s="11" t="str"/>
      <x:c r="G260" s="11" t="str"/>
      <x:c r="H260" s="11" t="str"/>
      <x:c r="I260" s="11" t="str"/>
      <x:c r="J260" s="11" t="str"/>
      <x:c r="K260" s="11" t="str"/>
      <x:c r="L260" s="11" t="str"/>
      <x:c r="M260" s="11" t="str"/>
      <x:c r="N260" s="11" t="str"/>
      <x:c r="O260" s="11" t="str"/>
      <x:c r="P260" s="16" t="str">
        <x:f>IF(AND(ISNUMBER(G260),G260&gt;0,ISNUMBER(H260),H260&gt;=0,H260&lt;=G260),H260/G260,"")</x:f>
      </x:c>
      <x:c r="Q260" s="10" t="str">
        <x:f>IF(AND(A260="",B260="",C260="",D260="",E260="",F260="",G260="",H260="",I260="",J260="",K260="",L260="",M260="",N260="",O260=""),"",IF(OR(A260="",B260="",E260="",F260="",M260="",NOT(ISNUMBER(C260))),"Missing identity/date/source",IF(COUNTIF($A$5:$A$304,A260)&gt;1,"Duplicate evidence ID",IF(OR(NOT(ISNUMBER(G260)),NOT(ISNUMBER(H260))),"Missing mark",IF(OR(G260&lt;=0,H260&lt;0,H260&gt;G260),"Invalid mark",IF(AND(L260="Yes",COUNTIFS($B$5:$B$304,B260,$D$5:$D$304,D260,$F$5:$F$304,F260,$L$5:$L$304,"Yes")&gt;1),"Duplicate selected family","Valid"))))))</x:f>
      </x:c>
      <x:c r="R260" s="10" t="str">
        <x:f>IF(Q260="","",IF(Q260&lt;&gt;"Valid","Fix record",IF('Rules'!$B$30&lt;&gt;"Rules valid","Review rules",IF(L260&lt;&gt;"Yes","Not selected",IF(OR(J260&lt;&gt;"Yes",K260&lt;&gt;"Yes"),"Incomplete / unverified",IF(OR(C260&gt;'Rules'!$B$5,C260&lt;=0),"Invalid / future date",IF(D260="IA",IF(AND(I260="IA authentic",G260='Rules'!$B$14),"Yes","Not eligible IA"),IF(OR(D260="P1",D260="P2"),IF(AND(OR(I260="Independent timed",I260="Independent timed accommodated"),G260=IF(D260="P1",'Rules'!$B$12,'Rules'!$B$13),C260&gt;='Rules'!$B$5-'Rules'!$B$6),"Yes","Not eligible paper"),"Practice / partial"))))))))</x:f>
      </x:c>
    </x:row>
    <x:row r="261" ht="45" customHeight="1">
      <x:c r="A261" s="11" t="str"/>
      <x:c r="B261" s="11" t="str"/>
      <x:c r="C261" s="12" t="str"/>
      <x:c r="D261" s="11" t="str"/>
      <x:c r="E261" s="11" t="str"/>
      <x:c r="F261" s="11" t="str"/>
      <x:c r="G261" s="11" t="str"/>
      <x:c r="H261" s="11" t="str"/>
      <x:c r="I261" s="11" t="str"/>
      <x:c r="J261" s="11" t="str"/>
      <x:c r="K261" s="11" t="str"/>
      <x:c r="L261" s="11" t="str"/>
      <x:c r="M261" s="11" t="str"/>
      <x:c r="N261" s="11" t="str"/>
      <x:c r="O261" s="11" t="str"/>
      <x:c r="P261" s="15" t="str">
        <x:f>IF(AND(ISNUMBER(G261),G261&gt;0,ISNUMBER(H261),H261&gt;=0,H261&lt;=G261),H261/G261,"")</x:f>
      </x:c>
      <x:c r="Q261" s="9" t="str">
        <x:f>IF(AND(A261="",B261="",C261="",D261="",E261="",F261="",G261="",H261="",I261="",J261="",K261="",L261="",M261="",N261="",O261=""),"",IF(OR(A261="",B261="",E261="",F261="",M261="",NOT(ISNUMBER(C261))),"Missing identity/date/source",IF(COUNTIF($A$5:$A$304,A261)&gt;1,"Duplicate evidence ID",IF(OR(NOT(ISNUMBER(G261)),NOT(ISNUMBER(H261))),"Missing mark",IF(OR(G261&lt;=0,H261&lt;0,H261&gt;G261),"Invalid mark",IF(AND(L261="Yes",COUNTIFS($B$5:$B$304,B261,$D$5:$D$304,D261,$F$5:$F$304,F261,$L$5:$L$304,"Yes")&gt;1),"Duplicate selected family","Valid"))))))</x:f>
      </x:c>
      <x:c r="R261" s="9" t="str">
        <x:f>IF(Q261="","",IF(Q261&lt;&gt;"Valid","Fix record",IF('Rules'!$B$30&lt;&gt;"Rules valid","Review rules",IF(L261&lt;&gt;"Yes","Not selected",IF(OR(J261&lt;&gt;"Yes",K261&lt;&gt;"Yes"),"Incomplete / unverified",IF(OR(C261&gt;'Rules'!$B$5,C261&lt;=0),"Invalid / future date",IF(D261="IA",IF(AND(I261="IA authentic",G261='Rules'!$B$14),"Yes","Not eligible IA"),IF(OR(D261="P1",D261="P2"),IF(AND(OR(I261="Independent timed",I261="Independent timed accommodated"),G261=IF(D261="P1",'Rules'!$B$12,'Rules'!$B$13),C261&gt;='Rules'!$B$5-'Rules'!$B$6),"Yes","Not eligible paper"),"Practice / partial"))))))))</x:f>
      </x:c>
    </x:row>
    <x:row r="262" ht="45" customHeight="1">
      <x:c r="A262" s="11" t="str"/>
      <x:c r="B262" s="11" t="str"/>
      <x:c r="C262" s="12" t="str"/>
      <x:c r="D262" s="11" t="str"/>
      <x:c r="E262" s="11" t="str"/>
      <x:c r="F262" s="11" t="str"/>
      <x:c r="G262" s="11" t="str"/>
      <x:c r="H262" s="11" t="str"/>
      <x:c r="I262" s="11" t="str"/>
      <x:c r="J262" s="11" t="str"/>
      <x:c r="K262" s="11" t="str"/>
      <x:c r="L262" s="11" t="str"/>
      <x:c r="M262" s="11" t="str"/>
      <x:c r="N262" s="11" t="str"/>
      <x:c r="O262" s="11" t="str"/>
      <x:c r="P262" s="16" t="str">
        <x:f>IF(AND(ISNUMBER(G262),G262&gt;0,ISNUMBER(H262),H262&gt;=0,H262&lt;=G262),H262/G262,"")</x:f>
      </x:c>
      <x:c r="Q262" s="10" t="str">
        <x:f>IF(AND(A262="",B262="",C262="",D262="",E262="",F262="",G262="",H262="",I262="",J262="",K262="",L262="",M262="",N262="",O262=""),"",IF(OR(A262="",B262="",E262="",F262="",M262="",NOT(ISNUMBER(C262))),"Missing identity/date/source",IF(COUNTIF($A$5:$A$304,A262)&gt;1,"Duplicate evidence ID",IF(OR(NOT(ISNUMBER(G262)),NOT(ISNUMBER(H262))),"Missing mark",IF(OR(G262&lt;=0,H262&lt;0,H262&gt;G262),"Invalid mark",IF(AND(L262="Yes",COUNTIFS($B$5:$B$304,B262,$D$5:$D$304,D262,$F$5:$F$304,F262,$L$5:$L$304,"Yes")&gt;1),"Duplicate selected family","Valid"))))))</x:f>
      </x:c>
      <x:c r="R262" s="10" t="str">
        <x:f>IF(Q262="","",IF(Q262&lt;&gt;"Valid","Fix record",IF('Rules'!$B$30&lt;&gt;"Rules valid","Review rules",IF(L262&lt;&gt;"Yes","Not selected",IF(OR(J262&lt;&gt;"Yes",K262&lt;&gt;"Yes"),"Incomplete / unverified",IF(OR(C262&gt;'Rules'!$B$5,C262&lt;=0),"Invalid / future date",IF(D262="IA",IF(AND(I262="IA authentic",G262='Rules'!$B$14),"Yes","Not eligible IA"),IF(OR(D262="P1",D262="P2"),IF(AND(OR(I262="Independent timed",I262="Independent timed accommodated"),G262=IF(D262="P1",'Rules'!$B$12,'Rules'!$B$13),C262&gt;='Rules'!$B$5-'Rules'!$B$6),"Yes","Not eligible paper"),"Practice / partial"))))))))</x:f>
      </x:c>
    </x:row>
    <x:row r="263" ht="45" customHeight="1">
      <x:c r="A263" s="11" t="str"/>
      <x:c r="B263" s="11" t="str"/>
      <x:c r="C263" s="12" t="str"/>
      <x:c r="D263" s="11" t="str"/>
      <x:c r="E263" s="11" t="str"/>
      <x:c r="F263" s="11" t="str"/>
      <x:c r="G263" s="11" t="str"/>
      <x:c r="H263" s="11" t="str"/>
      <x:c r="I263" s="11" t="str"/>
      <x:c r="J263" s="11" t="str"/>
      <x:c r="K263" s="11" t="str"/>
      <x:c r="L263" s="11" t="str"/>
      <x:c r="M263" s="11" t="str"/>
      <x:c r="N263" s="11" t="str"/>
      <x:c r="O263" s="11" t="str"/>
      <x:c r="P263" s="15" t="str">
        <x:f>IF(AND(ISNUMBER(G263),G263&gt;0,ISNUMBER(H263),H263&gt;=0,H263&lt;=G263),H263/G263,"")</x:f>
      </x:c>
      <x:c r="Q263" s="9" t="str">
        <x:f>IF(AND(A263="",B263="",C263="",D263="",E263="",F263="",G263="",H263="",I263="",J263="",K263="",L263="",M263="",N263="",O263=""),"",IF(OR(A263="",B263="",E263="",F263="",M263="",NOT(ISNUMBER(C263))),"Missing identity/date/source",IF(COUNTIF($A$5:$A$304,A263)&gt;1,"Duplicate evidence ID",IF(OR(NOT(ISNUMBER(G263)),NOT(ISNUMBER(H263))),"Missing mark",IF(OR(G263&lt;=0,H263&lt;0,H263&gt;G263),"Invalid mark",IF(AND(L263="Yes",COUNTIFS($B$5:$B$304,B263,$D$5:$D$304,D263,$F$5:$F$304,F263,$L$5:$L$304,"Yes")&gt;1),"Duplicate selected family","Valid"))))))</x:f>
      </x:c>
      <x:c r="R263" s="9" t="str">
        <x:f>IF(Q263="","",IF(Q263&lt;&gt;"Valid","Fix record",IF('Rules'!$B$30&lt;&gt;"Rules valid","Review rules",IF(L263&lt;&gt;"Yes","Not selected",IF(OR(J263&lt;&gt;"Yes",K263&lt;&gt;"Yes"),"Incomplete / unverified",IF(OR(C263&gt;'Rules'!$B$5,C263&lt;=0),"Invalid / future date",IF(D263="IA",IF(AND(I263="IA authentic",G263='Rules'!$B$14),"Yes","Not eligible IA"),IF(OR(D263="P1",D263="P2"),IF(AND(OR(I263="Independent timed",I263="Independent timed accommodated"),G263=IF(D263="P1",'Rules'!$B$12,'Rules'!$B$13),C263&gt;='Rules'!$B$5-'Rules'!$B$6),"Yes","Not eligible paper"),"Practice / partial"))))))))</x:f>
      </x:c>
    </x:row>
    <x:row r="264" ht="45" customHeight="1">
      <x:c r="A264" s="11" t="str"/>
      <x:c r="B264" s="11" t="str"/>
      <x:c r="C264" s="12" t="str"/>
      <x:c r="D264" s="11" t="str"/>
      <x:c r="E264" s="11" t="str"/>
      <x:c r="F264" s="11" t="str"/>
      <x:c r="G264" s="11" t="str"/>
      <x:c r="H264" s="11" t="str"/>
      <x:c r="I264" s="11" t="str"/>
      <x:c r="J264" s="11" t="str"/>
      <x:c r="K264" s="11" t="str"/>
      <x:c r="L264" s="11" t="str"/>
      <x:c r="M264" s="11" t="str"/>
      <x:c r="N264" s="11" t="str"/>
      <x:c r="O264" s="11" t="str"/>
      <x:c r="P264" s="16" t="str">
        <x:f>IF(AND(ISNUMBER(G264),G264&gt;0,ISNUMBER(H264),H264&gt;=0,H264&lt;=G264),H264/G264,"")</x:f>
      </x:c>
      <x:c r="Q264" s="10" t="str">
        <x:f>IF(AND(A264="",B264="",C264="",D264="",E264="",F264="",G264="",H264="",I264="",J264="",K264="",L264="",M264="",N264="",O264=""),"",IF(OR(A264="",B264="",E264="",F264="",M264="",NOT(ISNUMBER(C264))),"Missing identity/date/source",IF(COUNTIF($A$5:$A$304,A264)&gt;1,"Duplicate evidence ID",IF(OR(NOT(ISNUMBER(G264)),NOT(ISNUMBER(H264))),"Missing mark",IF(OR(G264&lt;=0,H264&lt;0,H264&gt;G264),"Invalid mark",IF(AND(L264="Yes",COUNTIFS($B$5:$B$304,B264,$D$5:$D$304,D264,$F$5:$F$304,F264,$L$5:$L$304,"Yes")&gt;1),"Duplicate selected family","Valid"))))))</x:f>
      </x:c>
      <x:c r="R264" s="10" t="str">
        <x:f>IF(Q264="","",IF(Q264&lt;&gt;"Valid","Fix record",IF('Rules'!$B$30&lt;&gt;"Rules valid","Review rules",IF(L264&lt;&gt;"Yes","Not selected",IF(OR(J264&lt;&gt;"Yes",K264&lt;&gt;"Yes"),"Incomplete / unverified",IF(OR(C264&gt;'Rules'!$B$5,C264&lt;=0),"Invalid / future date",IF(D264="IA",IF(AND(I264="IA authentic",G264='Rules'!$B$14),"Yes","Not eligible IA"),IF(OR(D264="P1",D264="P2"),IF(AND(OR(I264="Independent timed",I264="Independent timed accommodated"),G264=IF(D264="P1",'Rules'!$B$12,'Rules'!$B$13),C264&gt;='Rules'!$B$5-'Rules'!$B$6),"Yes","Not eligible paper"),"Practice / partial"))))))))</x:f>
      </x:c>
    </x:row>
    <x:row r="265" ht="45" customHeight="1">
      <x:c r="A265" s="11" t="str"/>
      <x:c r="B265" s="11" t="str"/>
      <x:c r="C265" s="12" t="str"/>
      <x:c r="D265" s="11" t="str"/>
      <x:c r="E265" s="11" t="str"/>
      <x:c r="F265" s="11" t="str"/>
      <x:c r="G265" s="11" t="str"/>
      <x:c r="H265" s="11" t="str"/>
      <x:c r="I265" s="11" t="str"/>
      <x:c r="J265" s="11" t="str"/>
      <x:c r="K265" s="11" t="str"/>
      <x:c r="L265" s="11" t="str"/>
      <x:c r="M265" s="11" t="str"/>
      <x:c r="N265" s="11" t="str"/>
      <x:c r="O265" s="11" t="str"/>
      <x:c r="P265" s="15" t="str">
        <x:f>IF(AND(ISNUMBER(G265),G265&gt;0,ISNUMBER(H265),H265&gt;=0,H265&lt;=G265),H265/G265,"")</x:f>
      </x:c>
      <x:c r="Q265" s="9" t="str">
        <x:f>IF(AND(A265="",B265="",C265="",D265="",E265="",F265="",G265="",H265="",I265="",J265="",K265="",L265="",M265="",N265="",O265=""),"",IF(OR(A265="",B265="",E265="",F265="",M265="",NOT(ISNUMBER(C265))),"Missing identity/date/source",IF(COUNTIF($A$5:$A$304,A265)&gt;1,"Duplicate evidence ID",IF(OR(NOT(ISNUMBER(G265)),NOT(ISNUMBER(H265))),"Missing mark",IF(OR(G265&lt;=0,H265&lt;0,H265&gt;G265),"Invalid mark",IF(AND(L265="Yes",COUNTIFS($B$5:$B$304,B265,$D$5:$D$304,D265,$F$5:$F$304,F265,$L$5:$L$304,"Yes")&gt;1),"Duplicate selected family","Valid"))))))</x:f>
      </x:c>
      <x:c r="R265" s="9" t="str">
        <x:f>IF(Q265="","",IF(Q265&lt;&gt;"Valid","Fix record",IF('Rules'!$B$30&lt;&gt;"Rules valid","Review rules",IF(L265&lt;&gt;"Yes","Not selected",IF(OR(J265&lt;&gt;"Yes",K265&lt;&gt;"Yes"),"Incomplete / unverified",IF(OR(C265&gt;'Rules'!$B$5,C265&lt;=0),"Invalid / future date",IF(D265="IA",IF(AND(I265="IA authentic",G265='Rules'!$B$14),"Yes","Not eligible IA"),IF(OR(D265="P1",D265="P2"),IF(AND(OR(I265="Independent timed",I265="Independent timed accommodated"),G265=IF(D265="P1",'Rules'!$B$12,'Rules'!$B$13),C265&gt;='Rules'!$B$5-'Rules'!$B$6),"Yes","Not eligible paper"),"Practice / partial"))))))))</x:f>
      </x:c>
    </x:row>
    <x:row r="266" ht="45" customHeight="1">
      <x:c r="A266" s="11" t="str"/>
      <x:c r="B266" s="11" t="str"/>
      <x:c r="C266" s="12" t="str"/>
      <x:c r="D266" s="11" t="str"/>
      <x:c r="E266" s="11" t="str"/>
      <x:c r="F266" s="11" t="str"/>
      <x:c r="G266" s="11" t="str"/>
      <x:c r="H266" s="11" t="str"/>
      <x:c r="I266" s="11" t="str"/>
      <x:c r="J266" s="11" t="str"/>
      <x:c r="K266" s="11" t="str"/>
      <x:c r="L266" s="11" t="str"/>
      <x:c r="M266" s="11" t="str"/>
      <x:c r="N266" s="11" t="str"/>
      <x:c r="O266" s="11" t="str"/>
      <x:c r="P266" s="16" t="str">
        <x:f>IF(AND(ISNUMBER(G266),G266&gt;0,ISNUMBER(H266),H266&gt;=0,H266&lt;=G266),H266/G266,"")</x:f>
      </x:c>
      <x:c r="Q266" s="10" t="str">
        <x:f>IF(AND(A266="",B266="",C266="",D266="",E266="",F266="",G266="",H266="",I266="",J266="",K266="",L266="",M266="",N266="",O266=""),"",IF(OR(A266="",B266="",E266="",F266="",M266="",NOT(ISNUMBER(C266))),"Missing identity/date/source",IF(COUNTIF($A$5:$A$304,A266)&gt;1,"Duplicate evidence ID",IF(OR(NOT(ISNUMBER(G266)),NOT(ISNUMBER(H266))),"Missing mark",IF(OR(G266&lt;=0,H266&lt;0,H266&gt;G266),"Invalid mark",IF(AND(L266="Yes",COUNTIFS($B$5:$B$304,B266,$D$5:$D$304,D266,$F$5:$F$304,F266,$L$5:$L$304,"Yes")&gt;1),"Duplicate selected family","Valid"))))))</x:f>
      </x:c>
      <x:c r="R266" s="10" t="str">
        <x:f>IF(Q266="","",IF(Q266&lt;&gt;"Valid","Fix record",IF('Rules'!$B$30&lt;&gt;"Rules valid","Review rules",IF(L266&lt;&gt;"Yes","Not selected",IF(OR(J266&lt;&gt;"Yes",K266&lt;&gt;"Yes"),"Incomplete / unverified",IF(OR(C266&gt;'Rules'!$B$5,C266&lt;=0),"Invalid / future date",IF(D266="IA",IF(AND(I266="IA authentic",G266='Rules'!$B$14),"Yes","Not eligible IA"),IF(OR(D266="P1",D266="P2"),IF(AND(OR(I266="Independent timed",I266="Independent timed accommodated"),G266=IF(D266="P1",'Rules'!$B$12,'Rules'!$B$13),C266&gt;='Rules'!$B$5-'Rules'!$B$6),"Yes","Not eligible paper"),"Practice / partial"))))))))</x:f>
      </x:c>
    </x:row>
    <x:row r="267" ht="45" customHeight="1">
      <x:c r="A267" s="11" t="str"/>
      <x:c r="B267" s="11" t="str"/>
      <x:c r="C267" s="12" t="str"/>
      <x:c r="D267" s="11" t="str"/>
      <x:c r="E267" s="11" t="str"/>
      <x:c r="F267" s="11" t="str"/>
      <x:c r="G267" s="11" t="str"/>
      <x:c r="H267" s="11" t="str"/>
      <x:c r="I267" s="11" t="str"/>
      <x:c r="J267" s="11" t="str"/>
      <x:c r="K267" s="11" t="str"/>
      <x:c r="L267" s="11" t="str"/>
      <x:c r="M267" s="11" t="str"/>
      <x:c r="N267" s="11" t="str"/>
      <x:c r="O267" s="11" t="str"/>
      <x:c r="P267" s="15" t="str">
        <x:f>IF(AND(ISNUMBER(G267),G267&gt;0,ISNUMBER(H267),H267&gt;=0,H267&lt;=G267),H267/G267,"")</x:f>
      </x:c>
      <x:c r="Q267" s="9" t="str">
        <x:f>IF(AND(A267="",B267="",C267="",D267="",E267="",F267="",G267="",H267="",I267="",J267="",K267="",L267="",M267="",N267="",O267=""),"",IF(OR(A267="",B267="",E267="",F267="",M267="",NOT(ISNUMBER(C267))),"Missing identity/date/source",IF(COUNTIF($A$5:$A$304,A267)&gt;1,"Duplicate evidence ID",IF(OR(NOT(ISNUMBER(G267)),NOT(ISNUMBER(H267))),"Missing mark",IF(OR(G267&lt;=0,H267&lt;0,H267&gt;G267),"Invalid mark",IF(AND(L267="Yes",COUNTIFS($B$5:$B$304,B267,$D$5:$D$304,D267,$F$5:$F$304,F267,$L$5:$L$304,"Yes")&gt;1),"Duplicate selected family","Valid"))))))</x:f>
      </x:c>
      <x:c r="R267" s="9" t="str">
        <x:f>IF(Q267="","",IF(Q267&lt;&gt;"Valid","Fix record",IF('Rules'!$B$30&lt;&gt;"Rules valid","Review rules",IF(L267&lt;&gt;"Yes","Not selected",IF(OR(J267&lt;&gt;"Yes",K267&lt;&gt;"Yes"),"Incomplete / unverified",IF(OR(C267&gt;'Rules'!$B$5,C267&lt;=0),"Invalid / future date",IF(D267="IA",IF(AND(I267="IA authentic",G267='Rules'!$B$14),"Yes","Not eligible IA"),IF(OR(D267="P1",D267="P2"),IF(AND(OR(I267="Independent timed",I267="Independent timed accommodated"),G267=IF(D267="P1",'Rules'!$B$12,'Rules'!$B$13),C267&gt;='Rules'!$B$5-'Rules'!$B$6),"Yes","Not eligible paper"),"Practice / partial"))))))))</x:f>
      </x:c>
    </x:row>
    <x:row r="268" ht="45" customHeight="1">
      <x:c r="A268" s="11" t="str"/>
      <x:c r="B268" s="11" t="str"/>
      <x:c r="C268" s="12" t="str"/>
      <x:c r="D268" s="11" t="str"/>
      <x:c r="E268" s="11" t="str"/>
      <x:c r="F268" s="11" t="str"/>
      <x:c r="G268" s="11" t="str"/>
      <x:c r="H268" s="11" t="str"/>
      <x:c r="I268" s="11" t="str"/>
      <x:c r="J268" s="11" t="str"/>
      <x:c r="K268" s="11" t="str"/>
      <x:c r="L268" s="11" t="str"/>
      <x:c r="M268" s="11" t="str"/>
      <x:c r="N268" s="11" t="str"/>
      <x:c r="O268" s="11" t="str"/>
      <x:c r="P268" s="16" t="str">
        <x:f>IF(AND(ISNUMBER(G268),G268&gt;0,ISNUMBER(H268),H268&gt;=0,H268&lt;=G268),H268/G268,"")</x:f>
      </x:c>
      <x:c r="Q268" s="10" t="str">
        <x:f>IF(AND(A268="",B268="",C268="",D268="",E268="",F268="",G268="",H268="",I268="",J268="",K268="",L268="",M268="",N268="",O268=""),"",IF(OR(A268="",B268="",E268="",F268="",M268="",NOT(ISNUMBER(C268))),"Missing identity/date/source",IF(COUNTIF($A$5:$A$304,A268)&gt;1,"Duplicate evidence ID",IF(OR(NOT(ISNUMBER(G268)),NOT(ISNUMBER(H268))),"Missing mark",IF(OR(G268&lt;=0,H268&lt;0,H268&gt;G268),"Invalid mark",IF(AND(L268="Yes",COUNTIFS($B$5:$B$304,B268,$D$5:$D$304,D268,$F$5:$F$304,F268,$L$5:$L$304,"Yes")&gt;1),"Duplicate selected family","Valid"))))))</x:f>
      </x:c>
      <x:c r="R268" s="10" t="str">
        <x:f>IF(Q268="","",IF(Q268&lt;&gt;"Valid","Fix record",IF('Rules'!$B$30&lt;&gt;"Rules valid","Review rules",IF(L268&lt;&gt;"Yes","Not selected",IF(OR(J268&lt;&gt;"Yes",K268&lt;&gt;"Yes"),"Incomplete / unverified",IF(OR(C268&gt;'Rules'!$B$5,C268&lt;=0),"Invalid / future date",IF(D268="IA",IF(AND(I268="IA authentic",G268='Rules'!$B$14),"Yes","Not eligible IA"),IF(OR(D268="P1",D268="P2"),IF(AND(OR(I268="Independent timed",I268="Independent timed accommodated"),G268=IF(D268="P1",'Rules'!$B$12,'Rules'!$B$13),C268&gt;='Rules'!$B$5-'Rules'!$B$6),"Yes","Not eligible paper"),"Practice / partial"))))))))</x:f>
      </x:c>
    </x:row>
    <x:row r="269" ht="45" customHeight="1">
      <x:c r="A269" s="11" t="str"/>
      <x:c r="B269" s="11" t="str"/>
      <x:c r="C269" s="12" t="str"/>
      <x:c r="D269" s="11" t="str"/>
      <x:c r="E269" s="11" t="str"/>
      <x:c r="F269" s="11" t="str"/>
      <x:c r="G269" s="11" t="str"/>
      <x:c r="H269" s="11" t="str"/>
      <x:c r="I269" s="11" t="str"/>
      <x:c r="J269" s="11" t="str"/>
      <x:c r="K269" s="11" t="str"/>
      <x:c r="L269" s="11" t="str"/>
      <x:c r="M269" s="11" t="str"/>
      <x:c r="N269" s="11" t="str"/>
      <x:c r="O269" s="11" t="str"/>
      <x:c r="P269" s="15" t="str">
        <x:f>IF(AND(ISNUMBER(G269),G269&gt;0,ISNUMBER(H269),H269&gt;=0,H269&lt;=G269),H269/G269,"")</x:f>
      </x:c>
      <x:c r="Q269" s="9" t="str">
        <x:f>IF(AND(A269="",B269="",C269="",D269="",E269="",F269="",G269="",H269="",I269="",J269="",K269="",L269="",M269="",N269="",O269=""),"",IF(OR(A269="",B269="",E269="",F269="",M269="",NOT(ISNUMBER(C269))),"Missing identity/date/source",IF(COUNTIF($A$5:$A$304,A269)&gt;1,"Duplicate evidence ID",IF(OR(NOT(ISNUMBER(G269)),NOT(ISNUMBER(H269))),"Missing mark",IF(OR(G269&lt;=0,H269&lt;0,H269&gt;G269),"Invalid mark",IF(AND(L269="Yes",COUNTIFS($B$5:$B$304,B269,$D$5:$D$304,D269,$F$5:$F$304,F269,$L$5:$L$304,"Yes")&gt;1),"Duplicate selected family","Valid"))))))</x:f>
      </x:c>
      <x:c r="R269" s="9" t="str">
        <x:f>IF(Q269="","",IF(Q269&lt;&gt;"Valid","Fix record",IF('Rules'!$B$30&lt;&gt;"Rules valid","Review rules",IF(L269&lt;&gt;"Yes","Not selected",IF(OR(J269&lt;&gt;"Yes",K269&lt;&gt;"Yes"),"Incomplete / unverified",IF(OR(C269&gt;'Rules'!$B$5,C269&lt;=0),"Invalid / future date",IF(D269="IA",IF(AND(I269="IA authentic",G269='Rules'!$B$14),"Yes","Not eligible IA"),IF(OR(D269="P1",D269="P2"),IF(AND(OR(I269="Independent timed",I269="Independent timed accommodated"),G269=IF(D269="P1",'Rules'!$B$12,'Rules'!$B$13),C269&gt;='Rules'!$B$5-'Rules'!$B$6),"Yes","Not eligible paper"),"Practice / partial"))))))))</x:f>
      </x:c>
    </x:row>
    <x:row r="270" ht="45" customHeight="1">
      <x:c r="A270" s="11" t="str"/>
      <x:c r="B270" s="11" t="str"/>
      <x:c r="C270" s="12" t="str"/>
      <x:c r="D270" s="11" t="str"/>
      <x:c r="E270" s="11" t="str"/>
      <x:c r="F270" s="11" t="str"/>
      <x:c r="G270" s="11" t="str"/>
      <x:c r="H270" s="11" t="str"/>
      <x:c r="I270" s="11" t="str"/>
      <x:c r="J270" s="11" t="str"/>
      <x:c r="K270" s="11" t="str"/>
      <x:c r="L270" s="11" t="str"/>
      <x:c r="M270" s="11" t="str"/>
      <x:c r="N270" s="11" t="str"/>
      <x:c r="O270" s="11" t="str"/>
      <x:c r="P270" s="16" t="str">
        <x:f>IF(AND(ISNUMBER(G270),G270&gt;0,ISNUMBER(H270),H270&gt;=0,H270&lt;=G270),H270/G270,"")</x:f>
      </x:c>
      <x:c r="Q270" s="10" t="str">
        <x:f>IF(AND(A270="",B270="",C270="",D270="",E270="",F270="",G270="",H270="",I270="",J270="",K270="",L270="",M270="",N270="",O270=""),"",IF(OR(A270="",B270="",E270="",F270="",M270="",NOT(ISNUMBER(C270))),"Missing identity/date/source",IF(COUNTIF($A$5:$A$304,A270)&gt;1,"Duplicate evidence ID",IF(OR(NOT(ISNUMBER(G270)),NOT(ISNUMBER(H270))),"Missing mark",IF(OR(G270&lt;=0,H270&lt;0,H270&gt;G270),"Invalid mark",IF(AND(L270="Yes",COUNTIFS($B$5:$B$304,B270,$D$5:$D$304,D270,$F$5:$F$304,F270,$L$5:$L$304,"Yes")&gt;1),"Duplicate selected family","Valid"))))))</x:f>
      </x:c>
      <x:c r="R270" s="10" t="str">
        <x:f>IF(Q270="","",IF(Q270&lt;&gt;"Valid","Fix record",IF('Rules'!$B$30&lt;&gt;"Rules valid","Review rules",IF(L270&lt;&gt;"Yes","Not selected",IF(OR(J270&lt;&gt;"Yes",K270&lt;&gt;"Yes"),"Incomplete / unverified",IF(OR(C270&gt;'Rules'!$B$5,C270&lt;=0),"Invalid / future date",IF(D270="IA",IF(AND(I270="IA authentic",G270='Rules'!$B$14),"Yes","Not eligible IA"),IF(OR(D270="P1",D270="P2"),IF(AND(OR(I270="Independent timed",I270="Independent timed accommodated"),G270=IF(D270="P1",'Rules'!$B$12,'Rules'!$B$13),C270&gt;='Rules'!$B$5-'Rules'!$B$6),"Yes","Not eligible paper"),"Practice / partial"))))))))</x:f>
      </x:c>
    </x:row>
    <x:row r="271" ht="45" customHeight="1">
      <x:c r="A271" s="11" t="str"/>
      <x:c r="B271" s="11" t="str"/>
      <x:c r="C271" s="12" t="str"/>
      <x:c r="D271" s="11" t="str"/>
      <x:c r="E271" s="11" t="str"/>
      <x:c r="F271" s="11" t="str"/>
      <x:c r="G271" s="11" t="str"/>
      <x:c r="H271" s="11" t="str"/>
      <x:c r="I271" s="11" t="str"/>
      <x:c r="J271" s="11" t="str"/>
      <x:c r="K271" s="11" t="str"/>
      <x:c r="L271" s="11" t="str"/>
      <x:c r="M271" s="11" t="str"/>
      <x:c r="N271" s="11" t="str"/>
      <x:c r="O271" s="11" t="str"/>
      <x:c r="P271" s="15" t="str">
        <x:f>IF(AND(ISNUMBER(G271),G271&gt;0,ISNUMBER(H271),H271&gt;=0,H271&lt;=G271),H271/G271,"")</x:f>
      </x:c>
      <x:c r="Q271" s="9" t="str">
        <x:f>IF(AND(A271="",B271="",C271="",D271="",E271="",F271="",G271="",H271="",I271="",J271="",K271="",L271="",M271="",N271="",O271=""),"",IF(OR(A271="",B271="",E271="",F271="",M271="",NOT(ISNUMBER(C271))),"Missing identity/date/source",IF(COUNTIF($A$5:$A$304,A271)&gt;1,"Duplicate evidence ID",IF(OR(NOT(ISNUMBER(G271)),NOT(ISNUMBER(H271))),"Missing mark",IF(OR(G271&lt;=0,H271&lt;0,H271&gt;G271),"Invalid mark",IF(AND(L271="Yes",COUNTIFS($B$5:$B$304,B271,$D$5:$D$304,D271,$F$5:$F$304,F271,$L$5:$L$304,"Yes")&gt;1),"Duplicate selected family","Valid"))))))</x:f>
      </x:c>
      <x:c r="R271" s="9" t="str">
        <x:f>IF(Q271="","",IF(Q271&lt;&gt;"Valid","Fix record",IF('Rules'!$B$30&lt;&gt;"Rules valid","Review rules",IF(L271&lt;&gt;"Yes","Not selected",IF(OR(J271&lt;&gt;"Yes",K271&lt;&gt;"Yes"),"Incomplete / unverified",IF(OR(C271&gt;'Rules'!$B$5,C271&lt;=0),"Invalid / future date",IF(D271="IA",IF(AND(I271="IA authentic",G271='Rules'!$B$14),"Yes","Not eligible IA"),IF(OR(D271="P1",D271="P2"),IF(AND(OR(I271="Independent timed",I271="Independent timed accommodated"),G271=IF(D271="P1",'Rules'!$B$12,'Rules'!$B$13),C271&gt;='Rules'!$B$5-'Rules'!$B$6),"Yes","Not eligible paper"),"Practice / partial"))))))))</x:f>
      </x:c>
    </x:row>
    <x:row r="272" ht="45" customHeight="1">
      <x:c r="A272" s="11" t="str"/>
      <x:c r="B272" s="11" t="str"/>
      <x:c r="C272" s="12" t="str"/>
      <x:c r="D272" s="11" t="str"/>
      <x:c r="E272" s="11" t="str"/>
      <x:c r="F272" s="11" t="str"/>
      <x:c r="G272" s="11" t="str"/>
      <x:c r="H272" s="11" t="str"/>
      <x:c r="I272" s="11" t="str"/>
      <x:c r="J272" s="11" t="str"/>
      <x:c r="K272" s="11" t="str"/>
      <x:c r="L272" s="11" t="str"/>
      <x:c r="M272" s="11" t="str"/>
      <x:c r="N272" s="11" t="str"/>
      <x:c r="O272" s="11" t="str"/>
      <x:c r="P272" s="16" t="str">
        <x:f>IF(AND(ISNUMBER(G272),G272&gt;0,ISNUMBER(H272),H272&gt;=0,H272&lt;=G272),H272/G272,"")</x:f>
      </x:c>
      <x:c r="Q272" s="10" t="str">
        <x:f>IF(AND(A272="",B272="",C272="",D272="",E272="",F272="",G272="",H272="",I272="",J272="",K272="",L272="",M272="",N272="",O272=""),"",IF(OR(A272="",B272="",E272="",F272="",M272="",NOT(ISNUMBER(C272))),"Missing identity/date/source",IF(COUNTIF($A$5:$A$304,A272)&gt;1,"Duplicate evidence ID",IF(OR(NOT(ISNUMBER(G272)),NOT(ISNUMBER(H272))),"Missing mark",IF(OR(G272&lt;=0,H272&lt;0,H272&gt;G272),"Invalid mark",IF(AND(L272="Yes",COUNTIFS($B$5:$B$304,B272,$D$5:$D$304,D272,$F$5:$F$304,F272,$L$5:$L$304,"Yes")&gt;1),"Duplicate selected family","Valid"))))))</x:f>
      </x:c>
      <x:c r="R272" s="10" t="str">
        <x:f>IF(Q272="","",IF(Q272&lt;&gt;"Valid","Fix record",IF('Rules'!$B$30&lt;&gt;"Rules valid","Review rules",IF(L272&lt;&gt;"Yes","Not selected",IF(OR(J272&lt;&gt;"Yes",K272&lt;&gt;"Yes"),"Incomplete / unverified",IF(OR(C272&gt;'Rules'!$B$5,C272&lt;=0),"Invalid / future date",IF(D272="IA",IF(AND(I272="IA authentic",G272='Rules'!$B$14),"Yes","Not eligible IA"),IF(OR(D272="P1",D272="P2"),IF(AND(OR(I272="Independent timed",I272="Independent timed accommodated"),G272=IF(D272="P1",'Rules'!$B$12,'Rules'!$B$13),C272&gt;='Rules'!$B$5-'Rules'!$B$6),"Yes","Not eligible paper"),"Practice / partial"))))))))</x:f>
      </x:c>
    </x:row>
    <x:row r="273" ht="45" customHeight="1">
      <x:c r="A273" s="11" t="str"/>
      <x:c r="B273" s="11" t="str"/>
      <x:c r="C273" s="12" t="str"/>
      <x:c r="D273" s="11" t="str"/>
      <x:c r="E273" s="11" t="str"/>
      <x:c r="F273" s="11" t="str"/>
      <x:c r="G273" s="11" t="str"/>
      <x:c r="H273" s="11" t="str"/>
      <x:c r="I273" s="11" t="str"/>
      <x:c r="J273" s="11" t="str"/>
      <x:c r="K273" s="11" t="str"/>
      <x:c r="L273" s="11" t="str"/>
      <x:c r="M273" s="11" t="str"/>
      <x:c r="N273" s="11" t="str"/>
      <x:c r="O273" s="11" t="str"/>
      <x:c r="P273" s="15" t="str">
        <x:f>IF(AND(ISNUMBER(G273),G273&gt;0,ISNUMBER(H273),H273&gt;=0,H273&lt;=G273),H273/G273,"")</x:f>
      </x:c>
      <x:c r="Q273" s="9" t="str">
        <x:f>IF(AND(A273="",B273="",C273="",D273="",E273="",F273="",G273="",H273="",I273="",J273="",K273="",L273="",M273="",N273="",O273=""),"",IF(OR(A273="",B273="",E273="",F273="",M273="",NOT(ISNUMBER(C273))),"Missing identity/date/source",IF(COUNTIF($A$5:$A$304,A273)&gt;1,"Duplicate evidence ID",IF(OR(NOT(ISNUMBER(G273)),NOT(ISNUMBER(H273))),"Missing mark",IF(OR(G273&lt;=0,H273&lt;0,H273&gt;G273),"Invalid mark",IF(AND(L273="Yes",COUNTIFS($B$5:$B$304,B273,$D$5:$D$304,D273,$F$5:$F$304,F273,$L$5:$L$304,"Yes")&gt;1),"Duplicate selected family","Valid"))))))</x:f>
      </x:c>
      <x:c r="R273" s="9" t="str">
        <x:f>IF(Q273="","",IF(Q273&lt;&gt;"Valid","Fix record",IF('Rules'!$B$30&lt;&gt;"Rules valid","Review rules",IF(L273&lt;&gt;"Yes","Not selected",IF(OR(J273&lt;&gt;"Yes",K273&lt;&gt;"Yes"),"Incomplete / unverified",IF(OR(C273&gt;'Rules'!$B$5,C273&lt;=0),"Invalid / future date",IF(D273="IA",IF(AND(I273="IA authentic",G273='Rules'!$B$14),"Yes","Not eligible IA"),IF(OR(D273="P1",D273="P2"),IF(AND(OR(I273="Independent timed",I273="Independent timed accommodated"),G273=IF(D273="P1",'Rules'!$B$12,'Rules'!$B$13),C273&gt;='Rules'!$B$5-'Rules'!$B$6),"Yes","Not eligible paper"),"Practice / partial"))))))))</x:f>
      </x:c>
    </x:row>
    <x:row r="274" ht="45" customHeight="1">
      <x:c r="A274" s="11" t="str"/>
      <x:c r="B274" s="11" t="str"/>
      <x:c r="C274" s="12" t="str"/>
      <x:c r="D274" s="11" t="str"/>
      <x:c r="E274" s="11" t="str"/>
      <x:c r="F274" s="11" t="str"/>
      <x:c r="G274" s="11" t="str"/>
      <x:c r="H274" s="11" t="str"/>
      <x:c r="I274" s="11" t="str"/>
      <x:c r="J274" s="11" t="str"/>
      <x:c r="K274" s="11" t="str"/>
      <x:c r="L274" s="11" t="str"/>
      <x:c r="M274" s="11" t="str"/>
      <x:c r="N274" s="11" t="str"/>
      <x:c r="O274" s="11" t="str"/>
      <x:c r="P274" s="16" t="str">
        <x:f>IF(AND(ISNUMBER(G274),G274&gt;0,ISNUMBER(H274),H274&gt;=0,H274&lt;=G274),H274/G274,"")</x:f>
      </x:c>
      <x:c r="Q274" s="10" t="str">
        <x:f>IF(AND(A274="",B274="",C274="",D274="",E274="",F274="",G274="",H274="",I274="",J274="",K274="",L274="",M274="",N274="",O274=""),"",IF(OR(A274="",B274="",E274="",F274="",M274="",NOT(ISNUMBER(C274))),"Missing identity/date/source",IF(COUNTIF($A$5:$A$304,A274)&gt;1,"Duplicate evidence ID",IF(OR(NOT(ISNUMBER(G274)),NOT(ISNUMBER(H274))),"Missing mark",IF(OR(G274&lt;=0,H274&lt;0,H274&gt;G274),"Invalid mark",IF(AND(L274="Yes",COUNTIFS($B$5:$B$304,B274,$D$5:$D$304,D274,$F$5:$F$304,F274,$L$5:$L$304,"Yes")&gt;1),"Duplicate selected family","Valid"))))))</x:f>
      </x:c>
      <x:c r="R274" s="10" t="str">
        <x:f>IF(Q274="","",IF(Q274&lt;&gt;"Valid","Fix record",IF('Rules'!$B$30&lt;&gt;"Rules valid","Review rules",IF(L274&lt;&gt;"Yes","Not selected",IF(OR(J274&lt;&gt;"Yes",K274&lt;&gt;"Yes"),"Incomplete / unverified",IF(OR(C274&gt;'Rules'!$B$5,C274&lt;=0),"Invalid / future date",IF(D274="IA",IF(AND(I274="IA authentic",G274='Rules'!$B$14),"Yes","Not eligible IA"),IF(OR(D274="P1",D274="P2"),IF(AND(OR(I274="Independent timed",I274="Independent timed accommodated"),G274=IF(D274="P1",'Rules'!$B$12,'Rules'!$B$13),C274&gt;='Rules'!$B$5-'Rules'!$B$6),"Yes","Not eligible paper"),"Practice / partial"))))))))</x:f>
      </x:c>
    </x:row>
    <x:row r="275" ht="45" customHeight="1">
      <x:c r="A275" s="11" t="str"/>
      <x:c r="B275" s="11" t="str"/>
      <x:c r="C275" s="12" t="str"/>
      <x:c r="D275" s="11" t="str"/>
      <x:c r="E275" s="11" t="str"/>
      <x:c r="F275" s="11" t="str"/>
      <x:c r="G275" s="11" t="str"/>
      <x:c r="H275" s="11" t="str"/>
      <x:c r="I275" s="11" t="str"/>
      <x:c r="J275" s="11" t="str"/>
      <x:c r="K275" s="11" t="str"/>
      <x:c r="L275" s="11" t="str"/>
      <x:c r="M275" s="11" t="str"/>
      <x:c r="N275" s="11" t="str"/>
      <x:c r="O275" s="11" t="str"/>
      <x:c r="P275" s="15" t="str">
        <x:f>IF(AND(ISNUMBER(G275),G275&gt;0,ISNUMBER(H275),H275&gt;=0,H275&lt;=G275),H275/G275,"")</x:f>
      </x:c>
      <x:c r="Q275" s="9" t="str">
        <x:f>IF(AND(A275="",B275="",C275="",D275="",E275="",F275="",G275="",H275="",I275="",J275="",K275="",L275="",M275="",N275="",O275=""),"",IF(OR(A275="",B275="",E275="",F275="",M275="",NOT(ISNUMBER(C275))),"Missing identity/date/source",IF(COUNTIF($A$5:$A$304,A275)&gt;1,"Duplicate evidence ID",IF(OR(NOT(ISNUMBER(G275)),NOT(ISNUMBER(H275))),"Missing mark",IF(OR(G275&lt;=0,H275&lt;0,H275&gt;G275),"Invalid mark",IF(AND(L275="Yes",COUNTIFS($B$5:$B$304,B275,$D$5:$D$304,D275,$F$5:$F$304,F275,$L$5:$L$304,"Yes")&gt;1),"Duplicate selected family","Valid"))))))</x:f>
      </x:c>
      <x:c r="R275" s="9" t="str">
        <x:f>IF(Q275="","",IF(Q275&lt;&gt;"Valid","Fix record",IF('Rules'!$B$30&lt;&gt;"Rules valid","Review rules",IF(L275&lt;&gt;"Yes","Not selected",IF(OR(J275&lt;&gt;"Yes",K275&lt;&gt;"Yes"),"Incomplete / unverified",IF(OR(C275&gt;'Rules'!$B$5,C275&lt;=0),"Invalid / future date",IF(D275="IA",IF(AND(I275="IA authentic",G275='Rules'!$B$14),"Yes","Not eligible IA"),IF(OR(D275="P1",D275="P2"),IF(AND(OR(I275="Independent timed",I275="Independent timed accommodated"),G275=IF(D275="P1",'Rules'!$B$12,'Rules'!$B$13),C275&gt;='Rules'!$B$5-'Rules'!$B$6),"Yes","Not eligible paper"),"Practice / partial"))))))))</x:f>
      </x:c>
    </x:row>
    <x:row r="276" ht="45" customHeight="1">
      <x:c r="A276" s="11" t="str"/>
      <x:c r="B276" s="11" t="str"/>
      <x:c r="C276" s="12" t="str"/>
      <x:c r="D276" s="11" t="str"/>
      <x:c r="E276" s="11" t="str"/>
      <x:c r="F276" s="11" t="str"/>
      <x:c r="G276" s="11" t="str"/>
      <x:c r="H276" s="11" t="str"/>
      <x:c r="I276" s="11" t="str"/>
      <x:c r="J276" s="11" t="str"/>
      <x:c r="K276" s="11" t="str"/>
      <x:c r="L276" s="11" t="str"/>
      <x:c r="M276" s="11" t="str"/>
      <x:c r="N276" s="11" t="str"/>
      <x:c r="O276" s="11" t="str"/>
      <x:c r="P276" s="16" t="str">
        <x:f>IF(AND(ISNUMBER(G276),G276&gt;0,ISNUMBER(H276),H276&gt;=0,H276&lt;=G276),H276/G276,"")</x:f>
      </x:c>
      <x:c r="Q276" s="10" t="str">
        <x:f>IF(AND(A276="",B276="",C276="",D276="",E276="",F276="",G276="",H276="",I276="",J276="",K276="",L276="",M276="",N276="",O276=""),"",IF(OR(A276="",B276="",E276="",F276="",M276="",NOT(ISNUMBER(C276))),"Missing identity/date/source",IF(COUNTIF($A$5:$A$304,A276)&gt;1,"Duplicate evidence ID",IF(OR(NOT(ISNUMBER(G276)),NOT(ISNUMBER(H276))),"Missing mark",IF(OR(G276&lt;=0,H276&lt;0,H276&gt;G276),"Invalid mark",IF(AND(L276="Yes",COUNTIFS($B$5:$B$304,B276,$D$5:$D$304,D276,$F$5:$F$304,F276,$L$5:$L$304,"Yes")&gt;1),"Duplicate selected family","Valid"))))))</x:f>
      </x:c>
      <x:c r="R276" s="10" t="str">
        <x:f>IF(Q276="","",IF(Q276&lt;&gt;"Valid","Fix record",IF('Rules'!$B$30&lt;&gt;"Rules valid","Review rules",IF(L276&lt;&gt;"Yes","Not selected",IF(OR(J276&lt;&gt;"Yes",K276&lt;&gt;"Yes"),"Incomplete / unverified",IF(OR(C276&gt;'Rules'!$B$5,C276&lt;=0),"Invalid / future date",IF(D276="IA",IF(AND(I276="IA authentic",G276='Rules'!$B$14),"Yes","Not eligible IA"),IF(OR(D276="P1",D276="P2"),IF(AND(OR(I276="Independent timed",I276="Independent timed accommodated"),G276=IF(D276="P1",'Rules'!$B$12,'Rules'!$B$13),C276&gt;='Rules'!$B$5-'Rules'!$B$6),"Yes","Not eligible paper"),"Practice / partial"))))))))</x:f>
      </x:c>
    </x:row>
    <x:row r="277" ht="45" customHeight="1">
      <x:c r="A277" s="11" t="str"/>
      <x:c r="B277" s="11" t="str"/>
      <x:c r="C277" s="12" t="str"/>
      <x:c r="D277" s="11" t="str"/>
      <x:c r="E277" s="11" t="str"/>
      <x:c r="F277" s="11" t="str"/>
      <x:c r="G277" s="11" t="str"/>
      <x:c r="H277" s="11" t="str"/>
      <x:c r="I277" s="11" t="str"/>
      <x:c r="J277" s="11" t="str"/>
      <x:c r="K277" s="11" t="str"/>
      <x:c r="L277" s="11" t="str"/>
      <x:c r="M277" s="11" t="str"/>
      <x:c r="N277" s="11" t="str"/>
      <x:c r="O277" s="11" t="str"/>
      <x:c r="P277" s="15" t="str">
        <x:f>IF(AND(ISNUMBER(G277),G277&gt;0,ISNUMBER(H277),H277&gt;=0,H277&lt;=G277),H277/G277,"")</x:f>
      </x:c>
      <x:c r="Q277" s="9" t="str">
        <x:f>IF(AND(A277="",B277="",C277="",D277="",E277="",F277="",G277="",H277="",I277="",J277="",K277="",L277="",M277="",N277="",O277=""),"",IF(OR(A277="",B277="",E277="",F277="",M277="",NOT(ISNUMBER(C277))),"Missing identity/date/source",IF(COUNTIF($A$5:$A$304,A277)&gt;1,"Duplicate evidence ID",IF(OR(NOT(ISNUMBER(G277)),NOT(ISNUMBER(H277))),"Missing mark",IF(OR(G277&lt;=0,H277&lt;0,H277&gt;G277),"Invalid mark",IF(AND(L277="Yes",COUNTIFS($B$5:$B$304,B277,$D$5:$D$304,D277,$F$5:$F$304,F277,$L$5:$L$304,"Yes")&gt;1),"Duplicate selected family","Valid"))))))</x:f>
      </x:c>
      <x:c r="R277" s="9" t="str">
        <x:f>IF(Q277="","",IF(Q277&lt;&gt;"Valid","Fix record",IF('Rules'!$B$30&lt;&gt;"Rules valid","Review rules",IF(L277&lt;&gt;"Yes","Not selected",IF(OR(J277&lt;&gt;"Yes",K277&lt;&gt;"Yes"),"Incomplete / unverified",IF(OR(C277&gt;'Rules'!$B$5,C277&lt;=0),"Invalid / future date",IF(D277="IA",IF(AND(I277="IA authentic",G277='Rules'!$B$14),"Yes","Not eligible IA"),IF(OR(D277="P1",D277="P2"),IF(AND(OR(I277="Independent timed",I277="Independent timed accommodated"),G277=IF(D277="P1",'Rules'!$B$12,'Rules'!$B$13),C277&gt;='Rules'!$B$5-'Rules'!$B$6),"Yes","Not eligible paper"),"Practice / partial"))))))))</x:f>
      </x:c>
    </x:row>
    <x:row r="278" ht="45" customHeight="1">
      <x:c r="A278" s="11" t="str"/>
      <x:c r="B278" s="11" t="str"/>
      <x:c r="C278" s="12" t="str"/>
      <x:c r="D278" s="11" t="str"/>
      <x:c r="E278" s="11" t="str"/>
      <x:c r="F278" s="11" t="str"/>
      <x:c r="G278" s="11" t="str"/>
      <x:c r="H278" s="11" t="str"/>
      <x:c r="I278" s="11" t="str"/>
      <x:c r="J278" s="11" t="str"/>
      <x:c r="K278" s="11" t="str"/>
      <x:c r="L278" s="11" t="str"/>
      <x:c r="M278" s="11" t="str"/>
      <x:c r="N278" s="11" t="str"/>
      <x:c r="O278" s="11" t="str"/>
      <x:c r="P278" s="16" t="str">
        <x:f>IF(AND(ISNUMBER(G278),G278&gt;0,ISNUMBER(H278),H278&gt;=0,H278&lt;=G278),H278/G278,"")</x:f>
      </x:c>
      <x:c r="Q278" s="10" t="str">
        <x:f>IF(AND(A278="",B278="",C278="",D278="",E278="",F278="",G278="",H278="",I278="",J278="",K278="",L278="",M278="",N278="",O278=""),"",IF(OR(A278="",B278="",E278="",F278="",M278="",NOT(ISNUMBER(C278))),"Missing identity/date/source",IF(COUNTIF($A$5:$A$304,A278)&gt;1,"Duplicate evidence ID",IF(OR(NOT(ISNUMBER(G278)),NOT(ISNUMBER(H278))),"Missing mark",IF(OR(G278&lt;=0,H278&lt;0,H278&gt;G278),"Invalid mark",IF(AND(L278="Yes",COUNTIFS($B$5:$B$304,B278,$D$5:$D$304,D278,$F$5:$F$304,F278,$L$5:$L$304,"Yes")&gt;1),"Duplicate selected family","Valid"))))))</x:f>
      </x:c>
      <x:c r="R278" s="10" t="str">
        <x:f>IF(Q278="","",IF(Q278&lt;&gt;"Valid","Fix record",IF('Rules'!$B$30&lt;&gt;"Rules valid","Review rules",IF(L278&lt;&gt;"Yes","Not selected",IF(OR(J278&lt;&gt;"Yes",K278&lt;&gt;"Yes"),"Incomplete / unverified",IF(OR(C278&gt;'Rules'!$B$5,C278&lt;=0),"Invalid / future date",IF(D278="IA",IF(AND(I278="IA authentic",G278='Rules'!$B$14),"Yes","Not eligible IA"),IF(OR(D278="P1",D278="P2"),IF(AND(OR(I278="Independent timed",I278="Independent timed accommodated"),G278=IF(D278="P1",'Rules'!$B$12,'Rules'!$B$13),C278&gt;='Rules'!$B$5-'Rules'!$B$6),"Yes","Not eligible paper"),"Practice / partial"))))))))</x:f>
      </x:c>
    </x:row>
    <x:row r="279" ht="45" customHeight="1">
      <x:c r="A279" s="11" t="str"/>
      <x:c r="B279" s="11" t="str"/>
      <x:c r="C279" s="12" t="str"/>
      <x:c r="D279" s="11" t="str"/>
      <x:c r="E279" s="11" t="str"/>
      <x:c r="F279" s="11" t="str"/>
      <x:c r="G279" s="11" t="str"/>
      <x:c r="H279" s="11" t="str"/>
      <x:c r="I279" s="11" t="str"/>
      <x:c r="J279" s="11" t="str"/>
      <x:c r="K279" s="11" t="str"/>
      <x:c r="L279" s="11" t="str"/>
      <x:c r="M279" s="11" t="str"/>
      <x:c r="N279" s="11" t="str"/>
      <x:c r="O279" s="11" t="str"/>
      <x:c r="P279" s="15" t="str">
        <x:f>IF(AND(ISNUMBER(G279),G279&gt;0,ISNUMBER(H279),H279&gt;=0,H279&lt;=G279),H279/G279,"")</x:f>
      </x:c>
      <x:c r="Q279" s="9" t="str">
        <x:f>IF(AND(A279="",B279="",C279="",D279="",E279="",F279="",G279="",H279="",I279="",J279="",K279="",L279="",M279="",N279="",O279=""),"",IF(OR(A279="",B279="",E279="",F279="",M279="",NOT(ISNUMBER(C279))),"Missing identity/date/source",IF(COUNTIF($A$5:$A$304,A279)&gt;1,"Duplicate evidence ID",IF(OR(NOT(ISNUMBER(G279)),NOT(ISNUMBER(H279))),"Missing mark",IF(OR(G279&lt;=0,H279&lt;0,H279&gt;G279),"Invalid mark",IF(AND(L279="Yes",COUNTIFS($B$5:$B$304,B279,$D$5:$D$304,D279,$F$5:$F$304,F279,$L$5:$L$304,"Yes")&gt;1),"Duplicate selected family","Valid"))))))</x:f>
      </x:c>
      <x:c r="R279" s="9" t="str">
        <x:f>IF(Q279="","",IF(Q279&lt;&gt;"Valid","Fix record",IF('Rules'!$B$30&lt;&gt;"Rules valid","Review rules",IF(L279&lt;&gt;"Yes","Not selected",IF(OR(J279&lt;&gt;"Yes",K279&lt;&gt;"Yes"),"Incomplete / unverified",IF(OR(C279&gt;'Rules'!$B$5,C279&lt;=0),"Invalid / future date",IF(D279="IA",IF(AND(I279="IA authentic",G279='Rules'!$B$14),"Yes","Not eligible IA"),IF(OR(D279="P1",D279="P2"),IF(AND(OR(I279="Independent timed",I279="Independent timed accommodated"),G279=IF(D279="P1",'Rules'!$B$12,'Rules'!$B$13),C279&gt;='Rules'!$B$5-'Rules'!$B$6),"Yes","Not eligible paper"),"Practice / partial"))))))))</x:f>
      </x:c>
    </x:row>
    <x:row r="280" ht="45" customHeight="1">
      <x:c r="A280" s="11" t="str"/>
      <x:c r="B280" s="11" t="str"/>
      <x:c r="C280" s="12" t="str"/>
      <x:c r="D280" s="11" t="str"/>
      <x:c r="E280" s="11" t="str"/>
      <x:c r="F280" s="11" t="str"/>
      <x:c r="G280" s="11" t="str"/>
      <x:c r="H280" s="11" t="str"/>
      <x:c r="I280" s="11" t="str"/>
      <x:c r="J280" s="11" t="str"/>
      <x:c r="K280" s="11" t="str"/>
      <x:c r="L280" s="11" t="str"/>
      <x:c r="M280" s="11" t="str"/>
      <x:c r="N280" s="11" t="str"/>
      <x:c r="O280" s="11" t="str"/>
      <x:c r="P280" s="16" t="str">
        <x:f>IF(AND(ISNUMBER(G280),G280&gt;0,ISNUMBER(H280),H280&gt;=0,H280&lt;=G280),H280/G280,"")</x:f>
      </x:c>
      <x:c r="Q280" s="10" t="str">
        <x:f>IF(AND(A280="",B280="",C280="",D280="",E280="",F280="",G280="",H280="",I280="",J280="",K280="",L280="",M280="",N280="",O280=""),"",IF(OR(A280="",B280="",E280="",F280="",M280="",NOT(ISNUMBER(C280))),"Missing identity/date/source",IF(COUNTIF($A$5:$A$304,A280)&gt;1,"Duplicate evidence ID",IF(OR(NOT(ISNUMBER(G280)),NOT(ISNUMBER(H280))),"Missing mark",IF(OR(G280&lt;=0,H280&lt;0,H280&gt;G280),"Invalid mark",IF(AND(L280="Yes",COUNTIFS($B$5:$B$304,B280,$D$5:$D$304,D280,$F$5:$F$304,F280,$L$5:$L$304,"Yes")&gt;1),"Duplicate selected family","Valid"))))))</x:f>
      </x:c>
      <x:c r="R280" s="10" t="str">
        <x:f>IF(Q280="","",IF(Q280&lt;&gt;"Valid","Fix record",IF('Rules'!$B$30&lt;&gt;"Rules valid","Review rules",IF(L280&lt;&gt;"Yes","Not selected",IF(OR(J280&lt;&gt;"Yes",K280&lt;&gt;"Yes"),"Incomplete / unverified",IF(OR(C280&gt;'Rules'!$B$5,C280&lt;=0),"Invalid / future date",IF(D280="IA",IF(AND(I280="IA authentic",G280='Rules'!$B$14),"Yes","Not eligible IA"),IF(OR(D280="P1",D280="P2"),IF(AND(OR(I280="Independent timed",I280="Independent timed accommodated"),G280=IF(D280="P1",'Rules'!$B$12,'Rules'!$B$13),C280&gt;='Rules'!$B$5-'Rules'!$B$6),"Yes","Not eligible paper"),"Practice / partial"))))))))</x:f>
      </x:c>
    </x:row>
    <x:row r="281" ht="45" customHeight="1">
      <x:c r="A281" s="11" t="str"/>
      <x:c r="B281" s="11" t="str"/>
      <x:c r="C281" s="12" t="str"/>
      <x:c r="D281" s="11" t="str"/>
      <x:c r="E281" s="11" t="str"/>
      <x:c r="F281" s="11" t="str"/>
      <x:c r="G281" s="11" t="str"/>
      <x:c r="H281" s="11" t="str"/>
      <x:c r="I281" s="11" t="str"/>
      <x:c r="J281" s="11" t="str"/>
      <x:c r="K281" s="11" t="str"/>
      <x:c r="L281" s="11" t="str"/>
      <x:c r="M281" s="11" t="str"/>
      <x:c r="N281" s="11" t="str"/>
      <x:c r="O281" s="11" t="str"/>
      <x:c r="P281" s="15" t="str">
        <x:f>IF(AND(ISNUMBER(G281),G281&gt;0,ISNUMBER(H281),H281&gt;=0,H281&lt;=G281),H281/G281,"")</x:f>
      </x:c>
      <x:c r="Q281" s="9" t="str">
        <x:f>IF(AND(A281="",B281="",C281="",D281="",E281="",F281="",G281="",H281="",I281="",J281="",K281="",L281="",M281="",N281="",O281=""),"",IF(OR(A281="",B281="",E281="",F281="",M281="",NOT(ISNUMBER(C281))),"Missing identity/date/source",IF(COUNTIF($A$5:$A$304,A281)&gt;1,"Duplicate evidence ID",IF(OR(NOT(ISNUMBER(G281)),NOT(ISNUMBER(H281))),"Missing mark",IF(OR(G281&lt;=0,H281&lt;0,H281&gt;G281),"Invalid mark",IF(AND(L281="Yes",COUNTIFS($B$5:$B$304,B281,$D$5:$D$304,D281,$F$5:$F$304,F281,$L$5:$L$304,"Yes")&gt;1),"Duplicate selected family","Valid"))))))</x:f>
      </x:c>
      <x:c r="R281" s="9" t="str">
        <x:f>IF(Q281="","",IF(Q281&lt;&gt;"Valid","Fix record",IF('Rules'!$B$30&lt;&gt;"Rules valid","Review rules",IF(L281&lt;&gt;"Yes","Not selected",IF(OR(J281&lt;&gt;"Yes",K281&lt;&gt;"Yes"),"Incomplete / unverified",IF(OR(C281&gt;'Rules'!$B$5,C281&lt;=0),"Invalid / future date",IF(D281="IA",IF(AND(I281="IA authentic",G281='Rules'!$B$14),"Yes","Not eligible IA"),IF(OR(D281="P1",D281="P2"),IF(AND(OR(I281="Independent timed",I281="Independent timed accommodated"),G281=IF(D281="P1",'Rules'!$B$12,'Rules'!$B$13),C281&gt;='Rules'!$B$5-'Rules'!$B$6),"Yes","Not eligible paper"),"Practice / partial"))))))))</x:f>
      </x:c>
    </x:row>
    <x:row r="282" ht="45" customHeight="1">
      <x:c r="A282" s="11" t="str"/>
      <x:c r="B282" s="11" t="str"/>
      <x:c r="C282" s="12" t="str"/>
      <x:c r="D282" s="11" t="str"/>
      <x:c r="E282" s="11" t="str"/>
      <x:c r="F282" s="11" t="str"/>
      <x:c r="G282" s="11" t="str"/>
      <x:c r="H282" s="11" t="str"/>
      <x:c r="I282" s="11" t="str"/>
      <x:c r="J282" s="11" t="str"/>
      <x:c r="K282" s="11" t="str"/>
      <x:c r="L282" s="11" t="str"/>
      <x:c r="M282" s="11" t="str"/>
      <x:c r="N282" s="11" t="str"/>
      <x:c r="O282" s="11" t="str"/>
      <x:c r="P282" s="16" t="str">
        <x:f>IF(AND(ISNUMBER(G282),G282&gt;0,ISNUMBER(H282),H282&gt;=0,H282&lt;=G282),H282/G282,"")</x:f>
      </x:c>
      <x:c r="Q282" s="10" t="str">
        <x:f>IF(AND(A282="",B282="",C282="",D282="",E282="",F282="",G282="",H282="",I282="",J282="",K282="",L282="",M282="",N282="",O282=""),"",IF(OR(A282="",B282="",E282="",F282="",M282="",NOT(ISNUMBER(C282))),"Missing identity/date/source",IF(COUNTIF($A$5:$A$304,A282)&gt;1,"Duplicate evidence ID",IF(OR(NOT(ISNUMBER(G282)),NOT(ISNUMBER(H282))),"Missing mark",IF(OR(G282&lt;=0,H282&lt;0,H282&gt;G282),"Invalid mark",IF(AND(L282="Yes",COUNTIFS($B$5:$B$304,B282,$D$5:$D$304,D282,$F$5:$F$304,F282,$L$5:$L$304,"Yes")&gt;1),"Duplicate selected family","Valid"))))))</x:f>
      </x:c>
      <x:c r="R282" s="10" t="str">
        <x:f>IF(Q282="","",IF(Q282&lt;&gt;"Valid","Fix record",IF('Rules'!$B$30&lt;&gt;"Rules valid","Review rules",IF(L282&lt;&gt;"Yes","Not selected",IF(OR(J282&lt;&gt;"Yes",K282&lt;&gt;"Yes"),"Incomplete / unverified",IF(OR(C282&gt;'Rules'!$B$5,C282&lt;=0),"Invalid / future date",IF(D282="IA",IF(AND(I282="IA authentic",G282='Rules'!$B$14),"Yes","Not eligible IA"),IF(OR(D282="P1",D282="P2"),IF(AND(OR(I282="Independent timed",I282="Independent timed accommodated"),G282=IF(D282="P1",'Rules'!$B$12,'Rules'!$B$13),C282&gt;='Rules'!$B$5-'Rules'!$B$6),"Yes","Not eligible paper"),"Practice / partial"))))))))</x:f>
      </x:c>
    </x:row>
    <x:row r="283" ht="45" customHeight="1">
      <x:c r="A283" s="11" t="str"/>
      <x:c r="B283" s="11" t="str"/>
      <x:c r="C283" s="12" t="str"/>
      <x:c r="D283" s="11" t="str"/>
      <x:c r="E283" s="11" t="str"/>
      <x:c r="F283" s="11" t="str"/>
      <x:c r="G283" s="11" t="str"/>
      <x:c r="H283" s="11" t="str"/>
      <x:c r="I283" s="11" t="str"/>
      <x:c r="J283" s="11" t="str"/>
      <x:c r="K283" s="11" t="str"/>
      <x:c r="L283" s="11" t="str"/>
      <x:c r="M283" s="11" t="str"/>
      <x:c r="N283" s="11" t="str"/>
      <x:c r="O283" s="11" t="str"/>
      <x:c r="P283" s="15" t="str">
        <x:f>IF(AND(ISNUMBER(G283),G283&gt;0,ISNUMBER(H283),H283&gt;=0,H283&lt;=G283),H283/G283,"")</x:f>
      </x:c>
      <x:c r="Q283" s="9" t="str">
        <x:f>IF(AND(A283="",B283="",C283="",D283="",E283="",F283="",G283="",H283="",I283="",J283="",K283="",L283="",M283="",N283="",O283=""),"",IF(OR(A283="",B283="",E283="",F283="",M283="",NOT(ISNUMBER(C283))),"Missing identity/date/source",IF(COUNTIF($A$5:$A$304,A283)&gt;1,"Duplicate evidence ID",IF(OR(NOT(ISNUMBER(G283)),NOT(ISNUMBER(H283))),"Missing mark",IF(OR(G283&lt;=0,H283&lt;0,H283&gt;G283),"Invalid mark",IF(AND(L283="Yes",COUNTIFS($B$5:$B$304,B283,$D$5:$D$304,D283,$F$5:$F$304,F283,$L$5:$L$304,"Yes")&gt;1),"Duplicate selected family","Valid"))))))</x:f>
      </x:c>
      <x:c r="R283" s="9" t="str">
        <x:f>IF(Q283="","",IF(Q283&lt;&gt;"Valid","Fix record",IF('Rules'!$B$30&lt;&gt;"Rules valid","Review rules",IF(L283&lt;&gt;"Yes","Not selected",IF(OR(J283&lt;&gt;"Yes",K283&lt;&gt;"Yes"),"Incomplete / unverified",IF(OR(C283&gt;'Rules'!$B$5,C283&lt;=0),"Invalid / future date",IF(D283="IA",IF(AND(I283="IA authentic",G283='Rules'!$B$14),"Yes","Not eligible IA"),IF(OR(D283="P1",D283="P2"),IF(AND(OR(I283="Independent timed",I283="Independent timed accommodated"),G283=IF(D283="P1",'Rules'!$B$12,'Rules'!$B$13),C283&gt;='Rules'!$B$5-'Rules'!$B$6),"Yes","Not eligible paper"),"Practice / partial"))))))))</x:f>
      </x:c>
    </x:row>
    <x:row r="284" ht="45" customHeight="1">
      <x:c r="A284" s="11" t="str"/>
      <x:c r="B284" s="11" t="str"/>
      <x:c r="C284" s="12" t="str"/>
      <x:c r="D284" s="11" t="str"/>
      <x:c r="E284" s="11" t="str"/>
      <x:c r="F284" s="11" t="str"/>
      <x:c r="G284" s="11" t="str"/>
      <x:c r="H284" s="11" t="str"/>
      <x:c r="I284" s="11" t="str"/>
      <x:c r="J284" s="11" t="str"/>
      <x:c r="K284" s="11" t="str"/>
      <x:c r="L284" s="11" t="str"/>
      <x:c r="M284" s="11" t="str"/>
      <x:c r="N284" s="11" t="str"/>
      <x:c r="O284" s="11" t="str"/>
      <x:c r="P284" s="16" t="str">
        <x:f>IF(AND(ISNUMBER(G284),G284&gt;0,ISNUMBER(H284),H284&gt;=0,H284&lt;=G284),H284/G284,"")</x:f>
      </x:c>
      <x:c r="Q284" s="10" t="str">
        <x:f>IF(AND(A284="",B284="",C284="",D284="",E284="",F284="",G284="",H284="",I284="",J284="",K284="",L284="",M284="",N284="",O284=""),"",IF(OR(A284="",B284="",E284="",F284="",M284="",NOT(ISNUMBER(C284))),"Missing identity/date/source",IF(COUNTIF($A$5:$A$304,A284)&gt;1,"Duplicate evidence ID",IF(OR(NOT(ISNUMBER(G284)),NOT(ISNUMBER(H284))),"Missing mark",IF(OR(G284&lt;=0,H284&lt;0,H284&gt;G284),"Invalid mark",IF(AND(L284="Yes",COUNTIFS($B$5:$B$304,B284,$D$5:$D$304,D284,$F$5:$F$304,F284,$L$5:$L$304,"Yes")&gt;1),"Duplicate selected family","Valid"))))))</x:f>
      </x:c>
      <x:c r="R284" s="10" t="str">
        <x:f>IF(Q284="","",IF(Q284&lt;&gt;"Valid","Fix record",IF('Rules'!$B$30&lt;&gt;"Rules valid","Review rules",IF(L284&lt;&gt;"Yes","Not selected",IF(OR(J284&lt;&gt;"Yes",K284&lt;&gt;"Yes"),"Incomplete / unverified",IF(OR(C284&gt;'Rules'!$B$5,C284&lt;=0),"Invalid / future date",IF(D284="IA",IF(AND(I284="IA authentic",G284='Rules'!$B$14),"Yes","Not eligible IA"),IF(OR(D284="P1",D284="P2"),IF(AND(OR(I284="Independent timed",I284="Independent timed accommodated"),G284=IF(D284="P1",'Rules'!$B$12,'Rules'!$B$13),C284&gt;='Rules'!$B$5-'Rules'!$B$6),"Yes","Not eligible paper"),"Practice / partial"))))))))</x:f>
      </x:c>
    </x:row>
    <x:row r="285" ht="45" customHeight="1">
      <x:c r="A285" s="11" t="str"/>
      <x:c r="B285" s="11" t="str"/>
      <x:c r="C285" s="12" t="str"/>
      <x:c r="D285" s="11" t="str"/>
      <x:c r="E285" s="11" t="str"/>
      <x:c r="F285" s="11" t="str"/>
      <x:c r="G285" s="11" t="str"/>
      <x:c r="H285" s="11" t="str"/>
      <x:c r="I285" s="11" t="str"/>
      <x:c r="J285" s="11" t="str"/>
      <x:c r="K285" s="11" t="str"/>
      <x:c r="L285" s="11" t="str"/>
      <x:c r="M285" s="11" t="str"/>
      <x:c r="N285" s="11" t="str"/>
      <x:c r="O285" s="11" t="str"/>
      <x:c r="P285" s="15" t="str">
        <x:f>IF(AND(ISNUMBER(G285),G285&gt;0,ISNUMBER(H285),H285&gt;=0,H285&lt;=G285),H285/G285,"")</x:f>
      </x:c>
      <x:c r="Q285" s="9" t="str">
        <x:f>IF(AND(A285="",B285="",C285="",D285="",E285="",F285="",G285="",H285="",I285="",J285="",K285="",L285="",M285="",N285="",O285=""),"",IF(OR(A285="",B285="",E285="",F285="",M285="",NOT(ISNUMBER(C285))),"Missing identity/date/source",IF(COUNTIF($A$5:$A$304,A285)&gt;1,"Duplicate evidence ID",IF(OR(NOT(ISNUMBER(G285)),NOT(ISNUMBER(H285))),"Missing mark",IF(OR(G285&lt;=0,H285&lt;0,H285&gt;G285),"Invalid mark",IF(AND(L285="Yes",COUNTIFS($B$5:$B$304,B285,$D$5:$D$304,D285,$F$5:$F$304,F285,$L$5:$L$304,"Yes")&gt;1),"Duplicate selected family","Valid"))))))</x:f>
      </x:c>
      <x:c r="R285" s="9" t="str">
        <x:f>IF(Q285="","",IF(Q285&lt;&gt;"Valid","Fix record",IF('Rules'!$B$30&lt;&gt;"Rules valid","Review rules",IF(L285&lt;&gt;"Yes","Not selected",IF(OR(J285&lt;&gt;"Yes",K285&lt;&gt;"Yes"),"Incomplete / unverified",IF(OR(C285&gt;'Rules'!$B$5,C285&lt;=0),"Invalid / future date",IF(D285="IA",IF(AND(I285="IA authentic",G285='Rules'!$B$14),"Yes","Not eligible IA"),IF(OR(D285="P1",D285="P2"),IF(AND(OR(I285="Independent timed",I285="Independent timed accommodated"),G285=IF(D285="P1",'Rules'!$B$12,'Rules'!$B$13),C285&gt;='Rules'!$B$5-'Rules'!$B$6),"Yes","Not eligible paper"),"Practice / partial"))))))))</x:f>
      </x:c>
    </x:row>
    <x:row r="286" ht="45" customHeight="1">
      <x:c r="A286" s="11" t="str"/>
      <x:c r="B286" s="11" t="str"/>
      <x:c r="C286" s="12" t="str"/>
      <x:c r="D286" s="11" t="str"/>
      <x:c r="E286" s="11" t="str"/>
      <x:c r="F286" s="11" t="str"/>
      <x:c r="G286" s="11" t="str"/>
      <x:c r="H286" s="11" t="str"/>
      <x:c r="I286" s="11" t="str"/>
      <x:c r="J286" s="11" t="str"/>
      <x:c r="K286" s="11" t="str"/>
      <x:c r="L286" s="11" t="str"/>
      <x:c r="M286" s="11" t="str"/>
      <x:c r="N286" s="11" t="str"/>
      <x:c r="O286" s="11" t="str"/>
      <x:c r="P286" s="16" t="str">
        <x:f>IF(AND(ISNUMBER(G286),G286&gt;0,ISNUMBER(H286),H286&gt;=0,H286&lt;=G286),H286/G286,"")</x:f>
      </x:c>
      <x:c r="Q286" s="10" t="str">
        <x:f>IF(AND(A286="",B286="",C286="",D286="",E286="",F286="",G286="",H286="",I286="",J286="",K286="",L286="",M286="",N286="",O286=""),"",IF(OR(A286="",B286="",E286="",F286="",M286="",NOT(ISNUMBER(C286))),"Missing identity/date/source",IF(COUNTIF($A$5:$A$304,A286)&gt;1,"Duplicate evidence ID",IF(OR(NOT(ISNUMBER(G286)),NOT(ISNUMBER(H286))),"Missing mark",IF(OR(G286&lt;=0,H286&lt;0,H286&gt;G286),"Invalid mark",IF(AND(L286="Yes",COUNTIFS($B$5:$B$304,B286,$D$5:$D$304,D286,$F$5:$F$304,F286,$L$5:$L$304,"Yes")&gt;1),"Duplicate selected family","Valid"))))))</x:f>
      </x:c>
      <x:c r="R286" s="10" t="str">
        <x:f>IF(Q286="","",IF(Q286&lt;&gt;"Valid","Fix record",IF('Rules'!$B$30&lt;&gt;"Rules valid","Review rules",IF(L286&lt;&gt;"Yes","Not selected",IF(OR(J286&lt;&gt;"Yes",K286&lt;&gt;"Yes"),"Incomplete / unverified",IF(OR(C286&gt;'Rules'!$B$5,C286&lt;=0),"Invalid / future date",IF(D286="IA",IF(AND(I286="IA authentic",G286='Rules'!$B$14),"Yes","Not eligible IA"),IF(OR(D286="P1",D286="P2"),IF(AND(OR(I286="Independent timed",I286="Independent timed accommodated"),G286=IF(D286="P1",'Rules'!$B$12,'Rules'!$B$13),C286&gt;='Rules'!$B$5-'Rules'!$B$6),"Yes","Not eligible paper"),"Practice / partial"))))))))</x:f>
      </x:c>
    </x:row>
    <x:row r="287" ht="45" customHeight="1">
      <x:c r="A287" s="11" t="str"/>
      <x:c r="B287" s="11" t="str"/>
      <x:c r="C287" s="12" t="str"/>
      <x:c r="D287" s="11" t="str"/>
      <x:c r="E287" s="11" t="str"/>
      <x:c r="F287" s="11" t="str"/>
      <x:c r="G287" s="11" t="str"/>
      <x:c r="H287" s="11" t="str"/>
      <x:c r="I287" s="11" t="str"/>
      <x:c r="J287" s="11" t="str"/>
      <x:c r="K287" s="11" t="str"/>
      <x:c r="L287" s="11" t="str"/>
      <x:c r="M287" s="11" t="str"/>
      <x:c r="N287" s="11" t="str"/>
      <x:c r="O287" s="11" t="str"/>
      <x:c r="P287" s="15" t="str">
        <x:f>IF(AND(ISNUMBER(G287),G287&gt;0,ISNUMBER(H287),H287&gt;=0,H287&lt;=G287),H287/G287,"")</x:f>
      </x:c>
      <x:c r="Q287" s="9" t="str">
        <x:f>IF(AND(A287="",B287="",C287="",D287="",E287="",F287="",G287="",H287="",I287="",J287="",K287="",L287="",M287="",N287="",O287=""),"",IF(OR(A287="",B287="",E287="",F287="",M287="",NOT(ISNUMBER(C287))),"Missing identity/date/source",IF(COUNTIF($A$5:$A$304,A287)&gt;1,"Duplicate evidence ID",IF(OR(NOT(ISNUMBER(G287)),NOT(ISNUMBER(H287))),"Missing mark",IF(OR(G287&lt;=0,H287&lt;0,H287&gt;G287),"Invalid mark",IF(AND(L287="Yes",COUNTIFS($B$5:$B$304,B287,$D$5:$D$304,D287,$F$5:$F$304,F287,$L$5:$L$304,"Yes")&gt;1),"Duplicate selected family","Valid"))))))</x:f>
      </x:c>
      <x:c r="R287" s="9" t="str">
        <x:f>IF(Q287="","",IF(Q287&lt;&gt;"Valid","Fix record",IF('Rules'!$B$30&lt;&gt;"Rules valid","Review rules",IF(L287&lt;&gt;"Yes","Not selected",IF(OR(J287&lt;&gt;"Yes",K287&lt;&gt;"Yes"),"Incomplete / unverified",IF(OR(C287&gt;'Rules'!$B$5,C287&lt;=0),"Invalid / future date",IF(D287="IA",IF(AND(I287="IA authentic",G287='Rules'!$B$14),"Yes","Not eligible IA"),IF(OR(D287="P1",D287="P2"),IF(AND(OR(I287="Independent timed",I287="Independent timed accommodated"),G287=IF(D287="P1",'Rules'!$B$12,'Rules'!$B$13),C287&gt;='Rules'!$B$5-'Rules'!$B$6),"Yes","Not eligible paper"),"Practice / partial"))))))))</x:f>
      </x:c>
    </x:row>
    <x:row r="288" ht="45" customHeight="1">
      <x:c r="A288" s="11" t="str"/>
      <x:c r="B288" s="11" t="str"/>
      <x:c r="C288" s="12" t="str"/>
      <x:c r="D288" s="11" t="str"/>
      <x:c r="E288" s="11" t="str"/>
      <x:c r="F288" s="11" t="str"/>
      <x:c r="G288" s="11" t="str"/>
      <x:c r="H288" s="11" t="str"/>
      <x:c r="I288" s="11" t="str"/>
      <x:c r="J288" s="11" t="str"/>
      <x:c r="K288" s="11" t="str"/>
      <x:c r="L288" s="11" t="str"/>
      <x:c r="M288" s="11" t="str"/>
      <x:c r="N288" s="11" t="str"/>
      <x:c r="O288" s="11" t="str"/>
      <x:c r="P288" s="16" t="str">
        <x:f>IF(AND(ISNUMBER(G288),G288&gt;0,ISNUMBER(H288),H288&gt;=0,H288&lt;=G288),H288/G288,"")</x:f>
      </x:c>
      <x:c r="Q288" s="10" t="str">
        <x:f>IF(AND(A288="",B288="",C288="",D288="",E288="",F288="",G288="",H288="",I288="",J288="",K288="",L288="",M288="",N288="",O288=""),"",IF(OR(A288="",B288="",E288="",F288="",M288="",NOT(ISNUMBER(C288))),"Missing identity/date/source",IF(COUNTIF($A$5:$A$304,A288)&gt;1,"Duplicate evidence ID",IF(OR(NOT(ISNUMBER(G288)),NOT(ISNUMBER(H288))),"Missing mark",IF(OR(G288&lt;=0,H288&lt;0,H288&gt;G288),"Invalid mark",IF(AND(L288="Yes",COUNTIFS($B$5:$B$304,B288,$D$5:$D$304,D288,$F$5:$F$304,F288,$L$5:$L$304,"Yes")&gt;1),"Duplicate selected family","Valid"))))))</x:f>
      </x:c>
      <x:c r="R288" s="10" t="str">
        <x:f>IF(Q288="","",IF(Q288&lt;&gt;"Valid","Fix record",IF('Rules'!$B$30&lt;&gt;"Rules valid","Review rules",IF(L288&lt;&gt;"Yes","Not selected",IF(OR(J288&lt;&gt;"Yes",K288&lt;&gt;"Yes"),"Incomplete / unverified",IF(OR(C288&gt;'Rules'!$B$5,C288&lt;=0),"Invalid / future date",IF(D288="IA",IF(AND(I288="IA authentic",G288='Rules'!$B$14),"Yes","Not eligible IA"),IF(OR(D288="P1",D288="P2"),IF(AND(OR(I288="Independent timed",I288="Independent timed accommodated"),G288=IF(D288="P1",'Rules'!$B$12,'Rules'!$B$13),C288&gt;='Rules'!$B$5-'Rules'!$B$6),"Yes","Not eligible paper"),"Practice / partial"))))))))</x:f>
      </x:c>
    </x:row>
    <x:row r="289" ht="45" customHeight="1">
      <x:c r="A289" s="11" t="str"/>
      <x:c r="B289" s="11" t="str"/>
      <x:c r="C289" s="12" t="str"/>
      <x:c r="D289" s="11" t="str"/>
      <x:c r="E289" s="11" t="str"/>
      <x:c r="F289" s="11" t="str"/>
      <x:c r="G289" s="11" t="str"/>
      <x:c r="H289" s="11" t="str"/>
      <x:c r="I289" s="11" t="str"/>
      <x:c r="J289" s="11" t="str"/>
      <x:c r="K289" s="11" t="str"/>
      <x:c r="L289" s="11" t="str"/>
      <x:c r="M289" s="11" t="str"/>
      <x:c r="N289" s="11" t="str"/>
      <x:c r="O289" s="11" t="str"/>
      <x:c r="P289" s="15" t="str">
        <x:f>IF(AND(ISNUMBER(G289),G289&gt;0,ISNUMBER(H289),H289&gt;=0,H289&lt;=G289),H289/G289,"")</x:f>
      </x:c>
      <x:c r="Q289" s="9" t="str">
        <x:f>IF(AND(A289="",B289="",C289="",D289="",E289="",F289="",G289="",H289="",I289="",J289="",K289="",L289="",M289="",N289="",O289=""),"",IF(OR(A289="",B289="",E289="",F289="",M289="",NOT(ISNUMBER(C289))),"Missing identity/date/source",IF(COUNTIF($A$5:$A$304,A289)&gt;1,"Duplicate evidence ID",IF(OR(NOT(ISNUMBER(G289)),NOT(ISNUMBER(H289))),"Missing mark",IF(OR(G289&lt;=0,H289&lt;0,H289&gt;G289),"Invalid mark",IF(AND(L289="Yes",COUNTIFS($B$5:$B$304,B289,$D$5:$D$304,D289,$F$5:$F$304,F289,$L$5:$L$304,"Yes")&gt;1),"Duplicate selected family","Valid"))))))</x:f>
      </x:c>
      <x:c r="R289" s="9" t="str">
        <x:f>IF(Q289="","",IF(Q289&lt;&gt;"Valid","Fix record",IF('Rules'!$B$30&lt;&gt;"Rules valid","Review rules",IF(L289&lt;&gt;"Yes","Not selected",IF(OR(J289&lt;&gt;"Yes",K289&lt;&gt;"Yes"),"Incomplete / unverified",IF(OR(C289&gt;'Rules'!$B$5,C289&lt;=0),"Invalid / future date",IF(D289="IA",IF(AND(I289="IA authentic",G289='Rules'!$B$14),"Yes","Not eligible IA"),IF(OR(D289="P1",D289="P2"),IF(AND(OR(I289="Independent timed",I289="Independent timed accommodated"),G289=IF(D289="P1",'Rules'!$B$12,'Rules'!$B$13),C289&gt;='Rules'!$B$5-'Rules'!$B$6),"Yes","Not eligible paper"),"Practice / partial"))))))))</x:f>
      </x:c>
    </x:row>
    <x:row r="290" ht="45" customHeight="1">
      <x:c r="A290" s="11" t="str"/>
      <x:c r="B290" s="11" t="str"/>
      <x:c r="C290" s="12" t="str"/>
      <x:c r="D290" s="11" t="str"/>
      <x:c r="E290" s="11" t="str"/>
      <x:c r="F290" s="11" t="str"/>
      <x:c r="G290" s="11" t="str"/>
      <x:c r="H290" s="11" t="str"/>
      <x:c r="I290" s="11" t="str"/>
      <x:c r="J290" s="11" t="str"/>
      <x:c r="K290" s="11" t="str"/>
      <x:c r="L290" s="11" t="str"/>
      <x:c r="M290" s="11" t="str"/>
      <x:c r="N290" s="11" t="str"/>
      <x:c r="O290" s="11" t="str"/>
      <x:c r="P290" s="16" t="str">
        <x:f>IF(AND(ISNUMBER(G290),G290&gt;0,ISNUMBER(H290),H290&gt;=0,H290&lt;=G290),H290/G290,"")</x:f>
      </x:c>
      <x:c r="Q290" s="10" t="str">
        <x:f>IF(AND(A290="",B290="",C290="",D290="",E290="",F290="",G290="",H290="",I290="",J290="",K290="",L290="",M290="",N290="",O290=""),"",IF(OR(A290="",B290="",E290="",F290="",M290="",NOT(ISNUMBER(C290))),"Missing identity/date/source",IF(COUNTIF($A$5:$A$304,A290)&gt;1,"Duplicate evidence ID",IF(OR(NOT(ISNUMBER(G290)),NOT(ISNUMBER(H290))),"Missing mark",IF(OR(G290&lt;=0,H290&lt;0,H290&gt;G290),"Invalid mark",IF(AND(L290="Yes",COUNTIFS($B$5:$B$304,B290,$D$5:$D$304,D290,$F$5:$F$304,F290,$L$5:$L$304,"Yes")&gt;1),"Duplicate selected family","Valid"))))))</x:f>
      </x:c>
      <x:c r="R290" s="10" t="str">
        <x:f>IF(Q290="","",IF(Q290&lt;&gt;"Valid","Fix record",IF('Rules'!$B$30&lt;&gt;"Rules valid","Review rules",IF(L290&lt;&gt;"Yes","Not selected",IF(OR(J290&lt;&gt;"Yes",K290&lt;&gt;"Yes"),"Incomplete / unverified",IF(OR(C290&gt;'Rules'!$B$5,C290&lt;=0),"Invalid / future date",IF(D290="IA",IF(AND(I290="IA authentic",G290='Rules'!$B$14),"Yes","Not eligible IA"),IF(OR(D290="P1",D290="P2"),IF(AND(OR(I290="Independent timed",I290="Independent timed accommodated"),G290=IF(D290="P1",'Rules'!$B$12,'Rules'!$B$13),C290&gt;='Rules'!$B$5-'Rules'!$B$6),"Yes","Not eligible paper"),"Practice / partial"))))))))</x:f>
      </x:c>
    </x:row>
    <x:row r="291" ht="45" customHeight="1">
      <x:c r="A291" s="11" t="str"/>
      <x:c r="B291" s="11" t="str"/>
      <x:c r="C291" s="12" t="str"/>
      <x:c r="D291" s="11" t="str"/>
      <x:c r="E291" s="11" t="str"/>
      <x:c r="F291" s="11" t="str"/>
      <x:c r="G291" s="11" t="str"/>
      <x:c r="H291" s="11" t="str"/>
      <x:c r="I291" s="11" t="str"/>
      <x:c r="J291" s="11" t="str"/>
      <x:c r="K291" s="11" t="str"/>
      <x:c r="L291" s="11" t="str"/>
      <x:c r="M291" s="11" t="str"/>
      <x:c r="N291" s="11" t="str"/>
      <x:c r="O291" s="11" t="str"/>
      <x:c r="P291" s="15" t="str">
        <x:f>IF(AND(ISNUMBER(G291),G291&gt;0,ISNUMBER(H291),H291&gt;=0,H291&lt;=G291),H291/G291,"")</x:f>
      </x:c>
      <x:c r="Q291" s="9" t="str">
        <x:f>IF(AND(A291="",B291="",C291="",D291="",E291="",F291="",G291="",H291="",I291="",J291="",K291="",L291="",M291="",N291="",O291=""),"",IF(OR(A291="",B291="",E291="",F291="",M291="",NOT(ISNUMBER(C291))),"Missing identity/date/source",IF(COUNTIF($A$5:$A$304,A291)&gt;1,"Duplicate evidence ID",IF(OR(NOT(ISNUMBER(G291)),NOT(ISNUMBER(H291))),"Missing mark",IF(OR(G291&lt;=0,H291&lt;0,H291&gt;G291),"Invalid mark",IF(AND(L291="Yes",COUNTIFS($B$5:$B$304,B291,$D$5:$D$304,D291,$F$5:$F$304,F291,$L$5:$L$304,"Yes")&gt;1),"Duplicate selected family","Valid"))))))</x:f>
      </x:c>
      <x:c r="R291" s="9" t="str">
        <x:f>IF(Q291="","",IF(Q291&lt;&gt;"Valid","Fix record",IF('Rules'!$B$30&lt;&gt;"Rules valid","Review rules",IF(L291&lt;&gt;"Yes","Not selected",IF(OR(J291&lt;&gt;"Yes",K291&lt;&gt;"Yes"),"Incomplete / unverified",IF(OR(C291&gt;'Rules'!$B$5,C291&lt;=0),"Invalid / future date",IF(D291="IA",IF(AND(I291="IA authentic",G291='Rules'!$B$14),"Yes","Not eligible IA"),IF(OR(D291="P1",D291="P2"),IF(AND(OR(I291="Independent timed",I291="Independent timed accommodated"),G291=IF(D291="P1",'Rules'!$B$12,'Rules'!$B$13),C291&gt;='Rules'!$B$5-'Rules'!$B$6),"Yes","Not eligible paper"),"Practice / partial"))))))))</x:f>
      </x:c>
    </x:row>
    <x:row r="292" ht="45" customHeight="1">
      <x:c r="A292" s="11" t="str"/>
      <x:c r="B292" s="11" t="str"/>
      <x:c r="C292" s="12" t="str"/>
      <x:c r="D292" s="11" t="str"/>
      <x:c r="E292" s="11" t="str"/>
      <x:c r="F292" s="11" t="str"/>
      <x:c r="G292" s="11" t="str"/>
      <x:c r="H292" s="11" t="str"/>
      <x:c r="I292" s="11" t="str"/>
      <x:c r="J292" s="11" t="str"/>
      <x:c r="K292" s="11" t="str"/>
      <x:c r="L292" s="11" t="str"/>
      <x:c r="M292" s="11" t="str"/>
      <x:c r="N292" s="11" t="str"/>
      <x:c r="O292" s="11" t="str"/>
      <x:c r="P292" s="16" t="str">
        <x:f>IF(AND(ISNUMBER(G292),G292&gt;0,ISNUMBER(H292),H292&gt;=0,H292&lt;=G292),H292/G292,"")</x:f>
      </x:c>
      <x:c r="Q292" s="10" t="str">
        <x:f>IF(AND(A292="",B292="",C292="",D292="",E292="",F292="",G292="",H292="",I292="",J292="",K292="",L292="",M292="",N292="",O292=""),"",IF(OR(A292="",B292="",E292="",F292="",M292="",NOT(ISNUMBER(C292))),"Missing identity/date/source",IF(COUNTIF($A$5:$A$304,A292)&gt;1,"Duplicate evidence ID",IF(OR(NOT(ISNUMBER(G292)),NOT(ISNUMBER(H292))),"Missing mark",IF(OR(G292&lt;=0,H292&lt;0,H292&gt;G292),"Invalid mark",IF(AND(L292="Yes",COUNTIFS($B$5:$B$304,B292,$D$5:$D$304,D292,$F$5:$F$304,F292,$L$5:$L$304,"Yes")&gt;1),"Duplicate selected family","Valid"))))))</x:f>
      </x:c>
      <x:c r="R292" s="10" t="str">
        <x:f>IF(Q292="","",IF(Q292&lt;&gt;"Valid","Fix record",IF('Rules'!$B$30&lt;&gt;"Rules valid","Review rules",IF(L292&lt;&gt;"Yes","Not selected",IF(OR(J292&lt;&gt;"Yes",K292&lt;&gt;"Yes"),"Incomplete / unverified",IF(OR(C292&gt;'Rules'!$B$5,C292&lt;=0),"Invalid / future date",IF(D292="IA",IF(AND(I292="IA authentic",G292='Rules'!$B$14),"Yes","Not eligible IA"),IF(OR(D292="P1",D292="P2"),IF(AND(OR(I292="Independent timed",I292="Independent timed accommodated"),G292=IF(D292="P1",'Rules'!$B$12,'Rules'!$B$13),C292&gt;='Rules'!$B$5-'Rules'!$B$6),"Yes","Not eligible paper"),"Practice / partial"))))))))</x:f>
      </x:c>
    </x:row>
    <x:row r="293" ht="45" customHeight="1">
      <x:c r="A293" s="11" t="str"/>
      <x:c r="B293" s="11" t="str"/>
      <x:c r="C293" s="12" t="str"/>
      <x:c r="D293" s="11" t="str"/>
      <x:c r="E293" s="11" t="str"/>
      <x:c r="F293" s="11" t="str"/>
      <x:c r="G293" s="11" t="str"/>
      <x:c r="H293" s="11" t="str"/>
      <x:c r="I293" s="11" t="str"/>
      <x:c r="J293" s="11" t="str"/>
      <x:c r="K293" s="11" t="str"/>
      <x:c r="L293" s="11" t="str"/>
      <x:c r="M293" s="11" t="str"/>
      <x:c r="N293" s="11" t="str"/>
      <x:c r="O293" s="11" t="str"/>
      <x:c r="P293" s="15" t="str">
        <x:f>IF(AND(ISNUMBER(G293),G293&gt;0,ISNUMBER(H293),H293&gt;=0,H293&lt;=G293),H293/G293,"")</x:f>
      </x:c>
      <x:c r="Q293" s="9" t="str">
        <x:f>IF(AND(A293="",B293="",C293="",D293="",E293="",F293="",G293="",H293="",I293="",J293="",K293="",L293="",M293="",N293="",O293=""),"",IF(OR(A293="",B293="",E293="",F293="",M293="",NOT(ISNUMBER(C293))),"Missing identity/date/source",IF(COUNTIF($A$5:$A$304,A293)&gt;1,"Duplicate evidence ID",IF(OR(NOT(ISNUMBER(G293)),NOT(ISNUMBER(H293))),"Missing mark",IF(OR(G293&lt;=0,H293&lt;0,H293&gt;G293),"Invalid mark",IF(AND(L293="Yes",COUNTIFS($B$5:$B$304,B293,$D$5:$D$304,D293,$F$5:$F$304,F293,$L$5:$L$304,"Yes")&gt;1),"Duplicate selected family","Valid"))))))</x:f>
      </x:c>
      <x:c r="R293" s="9" t="str">
        <x:f>IF(Q293="","",IF(Q293&lt;&gt;"Valid","Fix record",IF('Rules'!$B$30&lt;&gt;"Rules valid","Review rules",IF(L293&lt;&gt;"Yes","Not selected",IF(OR(J293&lt;&gt;"Yes",K293&lt;&gt;"Yes"),"Incomplete / unverified",IF(OR(C293&gt;'Rules'!$B$5,C293&lt;=0),"Invalid / future date",IF(D293="IA",IF(AND(I293="IA authentic",G293='Rules'!$B$14),"Yes","Not eligible IA"),IF(OR(D293="P1",D293="P2"),IF(AND(OR(I293="Independent timed",I293="Independent timed accommodated"),G293=IF(D293="P1",'Rules'!$B$12,'Rules'!$B$13),C293&gt;='Rules'!$B$5-'Rules'!$B$6),"Yes","Not eligible paper"),"Practice / partial"))))))))</x:f>
      </x:c>
    </x:row>
    <x:row r="294" ht="45" customHeight="1">
      <x:c r="A294" s="11" t="str"/>
      <x:c r="B294" s="11" t="str"/>
      <x:c r="C294" s="12" t="str"/>
      <x:c r="D294" s="11" t="str"/>
      <x:c r="E294" s="11" t="str"/>
      <x:c r="F294" s="11" t="str"/>
      <x:c r="G294" s="11" t="str"/>
      <x:c r="H294" s="11" t="str"/>
      <x:c r="I294" s="11" t="str"/>
      <x:c r="J294" s="11" t="str"/>
      <x:c r="K294" s="11" t="str"/>
      <x:c r="L294" s="11" t="str"/>
      <x:c r="M294" s="11" t="str"/>
      <x:c r="N294" s="11" t="str"/>
      <x:c r="O294" s="11" t="str"/>
      <x:c r="P294" s="16" t="str">
        <x:f>IF(AND(ISNUMBER(G294),G294&gt;0,ISNUMBER(H294),H294&gt;=0,H294&lt;=G294),H294/G294,"")</x:f>
      </x:c>
      <x:c r="Q294" s="10" t="str">
        <x:f>IF(AND(A294="",B294="",C294="",D294="",E294="",F294="",G294="",H294="",I294="",J294="",K294="",L294="",M294="",N294="",O294=""),"",IF(OR(A294="",B294="",E294="",F294="",M294="",NOT(ISNUMBER(C294))),"Missing identity/date/source",IF(COUNTIF($A$5:$A$304,A294)&gt;1,"Duplicate evidence ID",IF(OR(NOT(ISNUMBER(G294)),NOT(ISNUMBER(H294))),"Missing mark",IF(OR(G294&lt;=0,H294&lt;0,H294&gt;G294),"Invalid mark",IF(AND(L294="Yes",COUNTIFS($B$5:$B$304,B294,$D$5:$D$304,D294,$F$5:$F$304,F294,$L$5:$L$304,"Yes")&gt;1),"Duplicate selected family","Valid"))))))</x:f>
      </x:c>
      <x:c r="R294" s="10" t="str">
        <x:f>IF(Q294="","",IF(Q294&lt;&gt;"Valid","Fix record",IF('Rules'!$B$30&lt;&gt;"Rules valid","Review rules",IF(L294&lt;&gt;"Yes","Not selected",IF(OR(J294&lt;&gt;"Yes",K294&lt;&gt;"Yes"),"Incomplete / unverified",IF(OR(C294&gt;'Rules'!$B$5,C294&lt;=0),"Invalid / future date",IF(D294="IA",IF(AND(I294="IA authentic",G294='Rules'!$B$14),"Yes","Not eligible IA"),IF(OR(D294="P1",D294="P2"),IF(AND(OR(I294="Independent timed",I294="Independent timed accommodated"),G294=IF(D294="P1",'Rules'!$B$12,'Rules'!$B$13),C294&gt;='Rules'!$B$5-'Rules'!$B$6),"Yes","Not eligible paper"),"Practice / partial"))))))))</x:f>
      </x:c>
    </x:row>
    <x:row r="295" ht="45" customHeight="1">
      <x:c r="A295" s="11" t="str"/>
      <x:c r="B295" s="11" t="str"/>
      <x:c r="C295" s="12" t="str"/>
      <x:c r="D295" s="11" t="str"/>
      <x:c r="E295" s="11" t="str"/>
      <x:c r="F295" s="11" t="str"/>
      <x:c r="G295" s="11" t="str"/>
      <x:c r="H295" s="11" t="str"/>
      <x:c r="I295" s="11" t="str"/>
      <x:c r="J295" s="11" t="str"/>
      <x:c r="K295" s="11" t="str"/>
      <x:c r="L295" s="11" t="str"/>
      <x:c r="M295" s="11" t="str"/>
      <x:c r="N295" s="11" t="str"/>
      <x:c r="O295" s="11" t="str"/>
      <x:c r="P295" s="15" t="str">
        <x:f>IF(AND(ISNUMBER(G295),G295&gt;0,ISNUMBER(H295),H295&gt;=0,H295&lt;=G295),H295/G295,"")</x:f>
      </x:c>
      <x:c r="Q295" s="9" t="str">
        <x:f>IF(AND(A295="",B295="",C295="",D295="",E295="",F295="",G295="",H295="",I295="",J295="",K295="",L295="",M295="",N295="",O295=""),"",IF(OR(A295="",B295="",E295="",F295="",M295="",NOT(ISNUMBER(C295))),"Missing identity/date/source",IF(COUNTIF($A$5:$A$304,A295)&gt;1,"Duplicate evidence ID",IF(OR(NOT(ISNUMBER(G295)),NOT(ISNUMBER(H295))),"Missing mark",IF(OR(G295&lt;=0,H295&lt;0,H295&gt;G295),"Invalid mark",IF(AND(L295="Yes",COUNTIFS($B$5:$B$304,B295,$D$5:$D$304,D295,$F$5:$F$304,F295,$L$5:$L$304,"Yes")&gt;1),"Duplicate selected family","Valid"))))))</x:f>
      </x:c>
      <x:c r="R295" s="9" t="str">
        <x:f>IF(Q295="","",IF(Q295&lt;&gt;"Valid","Fix record",IF('Rules'!$B$30&lt;&gt;"Rules valid","Review rules",IF(L295&lt;&gt;"Yes","Not selected",IF(OR(J295&lt;&gt;"Yes",K295&lt;&gt;"Yes"),"Incomplete / unverified",IF(OR(C295&gt;'Rules'!$B$5,C295&lt;=0),"Invalid / future date",IF(D295="IA",IF(AND(I295="IA authentic",G295='Rules'!$B$14),"Yes","Not eligible IA"),IF(OR(D295="P1",D295="P2"),IF(AND(OR(I295="Independent timed",I295="Independent timed accommodated"),G295=IF(D295="P1",'Rules'!$B$12,'Rules'!$B$13),C295&gt;='Rules'!$B$5-'Rules'!$B$6),"Yes","Not eligible paper"),"Practice / partial"))))))))</x:f>
      </x:c>
    </x:row>
    <x:row r="296" ht="45" customHeight="1">
      <x:c r="A296" s="11" t="str"/>
      <x:c r="B296" s="11" t="str"/>
      <x:c r="C296" s="12" t="str"/>
      <x:c r="D296" s="11" t="str"/>
      <x:c r="E296" s="11" t="str"/>
      <x:c r="F296" s="11" t="str"/>
      <x:c r="G296" s="11" t="str"/>
      <x:c r="H296" s="11" t="str"/>
      <x:c r="I296" s="11" t="str"/>
      <x:c r="J296" s="11" t="str"/>
      <x:c r="K296" s="11" t="str"/>
      <x:c r="L296" s="11" t="str"/>
      <x:c r="M296" s="11" t="str"/>
      <x:c r="N296" s="11" t="str"/>
      <x:c r="O296" s="11" t="str"/>
      <x:c r="P296" s="16" t="str">
        <x:f>IF(AND(ISNUMBER(G296),G296&gt;0,ISNUMBER(H296),H296&gt;=0,H296&lt;=G296),H296/G296,"")</x:f>
      </x:c>
      <x:c r="Q296" s="10" t="str">
        <x:f>IF(AND(A296="",B296="",C296="",D296="",E296="",F296="",G296="",H296="",I296="",J296="",K296="",L296="",M296="",N296="",O296=""),"",IF(OR(A296="",B296="",E296="",F296="",M296="",NOT(ISNUMBER(C296))),"Missing identity/date/source",IF(COUNTIF($A$5:$A$304,A296)&gt;1,"Duplicate evidence ID",IF(OR(NOT(ISNUMBER(G296)),NOT(ISNUMBER(H296))),"Missing mark",IF(OR(G296&lt;=0,H296&lt;0,H296&gt;G296),"Invalid mark",IF(AND(L296="Yes",COUNTIFS($B$5:$B$304,B296,$D$5:$D$304,D296,$F$5:$F$304,F296,$L$5:$L$304,"Yes")&gt;1),"Duplicate selected family","Valid"))))))</x:f>
      </x:c>
      <x:c r="R296" s="10" t="str">
        <x:f>IF(Q296="","",IF(Q296&lt;&gt;"Valid","Fix record",IF('Rules'!$B$30&lt;&gt;"Rules valid","Review rules",IF(L296&lt;&gt;"Yes","Not selected",IF(OR(J296&lt;&gt;"Yes",K296&lt;&gt;"Yes"),"Incomplete / unverified",IF(OR(C296&gt;'Rules'!$B$5,C296&lt;=0),"Invalid / future date",IF(D296="IA",IF(AND(I296="IA authentic",G296='Rules'!$B$14),"Yes","Not eligible IA"),IF(OR(D296="P1",D296="P2"),IF(AND(OR(I296="Independent timed",I296="Independent timed accommodated"),G296=IF(D296="P1",'Rules'!$B$12,'Rules'!$B$13),C296&gt;='Rules'!$B$5-'Rules'!$B$6),"Yes","Not eligible paper"),"Practice / partial"))))))))</x:f>
      </x:c>
    </x:row>
    <x:row r="297" ht="45" customHeight="1">
      <x:c r="A297" s="11" t="str"/>
      <x:c r="B297" s="11" t="str"/>
      <x:c r="C297" s="12" t="str"/>
      <x:c r="D297" s="11" t="str"/>
      <x:c r="E297" s="11" t="str"/>
      <x:c r="F297" s="11" t="str"/>
      <x:c r="G297" s="11" t="str"/>
      <x:c r="H297" s="11" t="str"/>
      <x:c r="I297" s="11" t="str"/>
      <x:c r="J297" s="11" t="str"/>
      <x:c r="K297" s="11" t="str"/>
      <x:c r="L297" s="11" t="str"/>
      <x:c r="M297" s="11" t="str"/>
      <x:c r="N297" s="11" t="str"/>
      <x:c r="O297" s="11" t="str"/>
      <x:c r="P297" s="15" t="str">
        <x:f>IF(AND(ISNUMBER(G297),G297&gt;0,ISNUMBER(H297),H297&gt;=0,H297&lt;=G297),H297/G297,"")</x:f>
      </x:c>
      <x:c r="Q297" s="9" t="str">
        <x:f>IF(AND(A297="",B297="",C297="",D297="",E297="",F297="",G297="",H297="",I297="",J297="",K297="",L297="",M297="",N297="",O297=""),"",IF(OR(A297="",B297="",E297="",F297="",M297="",NOT(ISNUMBER(C297))),"Missing identity/date/source",IF(COUNTIF($A$5:$A$304,A297)&gt;1,"Duplicate evidence ID",IF(OR(NOT(ISNUMBER(G297)),NOT(ISNUMBER(H297))),"Missing mark",IF(OR(G297&lt;=0,H297&lt;0,H297&gt;G297),"Invalid mark",IF(AND(L297="Yes",COUNTIFS($B$5:$B$304,B297,$D$5:$D$304,D297,$F$5:$F$304,F297,$L$5:$L$304,"Yes")&gt;1),"Duplicate selected family","Valid"))))))</x:f>
      </x:c>
      <x:c r="R297" s="9" t="str">
        <x:f>IF(Q297="","",IF(Q297&lt;&gt;"Valid","Fix record",IF('Rules'!$B$30&lt;&gt;"Rules valid","Review rules",IF(L297&lt;&gt;"Yes","Not selected",IF(OR(J297&lt;&gt;"Yes",K297&lt;&gt;"Yes"),"Incomplete / unverified",IF(OR(C297&gt;'Rules'!$B$5,C297&lt;=0),"Invalid / future date",IF(D297="IA",IF(AND(I297="IA authentic",G297='Rules'!$B$14),"Yes","Not eligible IA"),IF(OR(D297="P1",D297="P2"),IF(AND(OR(I297="Independent timed",I297="Independent timed accommodated"),G297=IF(D297="P1",'Rules'!$B$12,'Rules'!$B$13),C297&gt;='Rules'!$B$5-'Rules'!$B$6),"Yes","Not eligible paper"),"Practice / partial"))))))))</x:f>
      </x:c>
    </x:row>
    <x:row r="298" ht="45" customHeight="1">
      <x:c r="A298" s="11" t="str"/>
      <x:c r="B298" s="11" t="str"/>
      <x:c r="C298" s="12" t="str"/>
      <x:c r="D298" s="11" t="str"/>
      <x:c r="E298" s="11" t="str"/>
      <x:c r="F298" s="11" t="str"/>
      <x:c r="G298" s="11" t="str"/>
      <x:c r="H298" s="11" t="str"/>
      <x:c r="I298" s="11" t="str"/>
      <x:c r="J298" s="11" t="str"/>
      <x:c r="K298" s="11" t="str"/>
      <x:c r="L298" s="11" t="str"/>
      <x:c r="M298" s="11" t="str"/>
      <x:c r="N298" s="11" t="str"/>
      <x:c r="O298" s="11" t="str"/>
      <x:c r="P298" s="16" t="str">
        <x:f>IF(AND(ISNUMBER(G298),G298&gt;0,ISNUMBER(H298),H298&gt;=0,H298&lt;=G298),H298/G298,"")</x:f>
      </x:c>
      <x:c r="Q298" s="10" t="str">
        <x:f>IF(AND(A298="",B298="",C298="",D298="",E298="",F298="",G298="",H298="",I298="",J298="",K298="",L298="",M298="",N298="",O298=""),"",IF(OR(A298="",B298="",E298="",F298="",M298="",NOT(ISNUMBER(C298))),"Missing identity/date/source",IF(COUNTIF($A$5:$A$304,A298)&gt;1,"Duplicate evidence ID",IF(OR(NOT(ISNUMBER(G298)),NOT(ISNUMBER(H298))),"Missing mark",IF(OR(G298&lt;=0,H298&lt;0,H298&gt;G298),"Invalid mark",IF(AND(L298="Yes",COUNTIFS($B$5:$B$304,B298,$D$5:$D$304,D298,$F$5:$F$304,F298,$L$5:$L$304,"Yes")&gt;1),"Duplicate selected family","Valid"))))))</x:f>
      </x:c>
      <x:c r="R298" s="10" t="str">
        <x:f>IF(Q298="","",IF(Q298&lt;&gt;"Valid","Fix record",IF('Rules'!$B$30&lt;&gt;"Rules valid","Review rules",IF(L298&lt;&gt;"Yes","Not selected",IF(OR(J298&lt;&gt;"Yes",K298&lt;&gt;"Yes"),"Incomplete / unverified",IF(OR(C298&gt;'Rules'!$B$5,C298&lt;=0),"Invalid / future date",IF(D298="IA",IF(AND(I298="IA authentic",G298='Rules'!$B$14),"Yes","Not eligible IA"),IF(OR(D298="P1",D298="P2"),IF(AND(OR(I298="Independent timed",I298="Independent timed accommodated"),G298=IF(D298="P1",'Rules'!$B$12,'Rules'!$B$13),C298&gt;='Rules'!$B$5-'Rules'!$B$6),"Yes","Not eligible paper"),"Practice / partial"))))))))</x:f>
      </x:c>
    </x:row>
    <x:row r="299" ht="45" customHeight="1">
      <x:c r="A299" s="11" t="str"/>
      <x:c r="B299" s="11" t="str"/>
      <x:c r="C299" s="12" t="str"/>
      <x:c r="D299" s="11" t="str"/>
      <x:c r="E299" s="11" t="str"/>
      <x:c r="F299" s="11" t="str"/>
      <x:c r="G299" s="11" t="str"/>
      <x:c r="H299" s="11" t="str"/>
      <x:c r="I299" s="11" t="str"/>
      <x:c r="J299" s="11" t="str"/>
      <x:c r="K299" s="11" t="str"/>
      <x:c r="L299" s="11" t="str"/>
      <x:c r="M299" s="11" t="str"/>
      <x:c r="N299" s="11" t="str"/>
      <x:c r="O299" s="11" t="str"/>
      <x:c r="P299" s="15" t="str">
        <x:f>IF(AND(ISNUMBER(G299),G299&gt;0,ISNUMBER(H299),H299&gt;=0,H299&lt;=G299),H299/G299,"")</x:f>
      </x:c>
      <x:c r="Q299" s="9" t="str">
        <x:f>IF(AND(A299="",B299="",C299="",D299="",E299="",F299="",G299="",H299="",I299="",J299="",K299="",L299="",M299="",N299="",O299=""),"",IF(OR(A299="",B299="",E299="",F299="",M299="",NOT(ISNUMBER(C299))),"Missing identity/date/source",IF(COUNTIF($A$5:$A$304,A299)&gt;1,"Duplicate evidence ID",IF(OR(NOT(ISNUMBER(G299)),NOT(ISNUMBER(H299))),"Missing mark",IF(OR(G299&lt;=0,H299&lt;0,H299&gt;G299),"Invalid mark",IF(AND(L299="Yes",COUNTIFS($B$5:$B$304,B299,$D$5:$D$304,D299,$F$5:$F$304,F299,$L$5:$L$304,"Yes")&gt;1),"Duplicate selected family","Valid"))))))</x:f>
      </x:c>
      <x:c r="R299" s="9" t="str">
        <x:f>IF(Q299="","",IF(Q299&lt;&gt;"Valid","Fix record",IF('Rules'!$B$30&lt;&gt;"Rules valid","Review rules",IF(L299&lt;&gt;"Yes","Not selected",IF(OR(J299&lt;&gt;"Yes",K299&lt;&gt;"Yes"),"Incomplete / unverified",IF(OR(C299&gt;'Rules'!$B$5,C299&lt;=0),"Invalid / future date",IF(D299="IA",IF(AND(I299="IA authentic",G299='Rules'!$B$14),"Yes","Not eligible IA"),IF(OR(D299="P1",D299="P2"),IF(AND(OR(I299="Independent timed",I299="Independent timed accommodated"),G299=IF(D299="P1",'Rules'!$B$12,'Rules'!$B$13),C299&gt;='Rules'!$B$5-'Rules'!$B$6),"Yes","Not eligible paper"),"Practice / partial"))))))))</x:f>
      </x:c>
    </x:row>
    <x:row r="300" ht="45" customHeight="1">
      <x:c r="A300" s="11" t="str"/>
      <x:c r="B300" s="11" t="str"/>
      <x:c r="C300" s="12" t="str"/>
      <x:c r="D300" s="11" t="str"/>
      <x:c r="E300" s="11" t="str"/>
      <x:c r="F300" s="11" t="str"/>
      <x:c r="G300" s="11" t="str"/>
      <x:c r="H300" s="11" t="str"/>
      <x:c r="I300" s="11" t="str"/>
      <x:c r="J300" s="11" t="str"/>
      <x:c r="K300" s="11" t="str"/>
      <x:c r="L300" s="11" t="str"/>
      <x:c r="M300" s="11" t="str"/>
      <x:c r="N300" s="11" t="str"/>
      <x:c r="O300" s="11" t="str"/>
      <x:c r="P300" s="16" t="str">
        <x:f>IF(AND(ISNUMBER(G300),G300&gt;0,ISNUMBER(H300),H300&gt;=0,H300&lt;=G300),H300/G300,"")</x:f>
      </x:c>
      <x:c r="Q300" s="10" t="str">
        <x:f>IF(AND(A300="",B300="",C300="",D300="",E300="",F300="",G300="",H300="",I300="",J300="",K300="",L300="",M300="",N300="",O300=""),"",IF(OR(A300="",B300="",E300="",F300="",M300="",NOT(ISNUMBER(C300))),"Missing identity/date/source",IF(COUNTIF($A$5:$A$304,A300)&gt;1,"Duplicate evidence ID",IF(OR(NOT(ISNUMBER(G300)),NOT(ISNUMBER(H300))),"Missing mark",IF(OR(G300&lt;=0,H300&lt;0,H300&gt;G300),"Invalid mark",IF(AND(L300="Yes",COUNTIFS($B$5:$B$304,B300,$D$5:$D$304,D300,$F$5:$F$304,F300,$L$5:$L$304,"Yes")&gt;1),"Duplicate selected family","Valid"))))))</x:f>
      </x:c>
      <x:c r="R300" s="10" t="str">
        <x:f>IF(Q300="","",IF(Q300&lt;&gt;"Valid","Fix record",IF('Rules'!$B$30&lt;&gt;"Rules valid","Review rules",IF(L300&lt;&gt;"Yes","Not selected",IF(OR(J300&lt;&gt;"Yes",K300&lt;&gt;"Yes"),"Incomplete / unverified",IF(OR(C300&gt;'Rules'!$B$5,C300&lt;=0),"Invalid / future date",IF(D300="IA",IF(AND(I300="IA authentic",G300='Rules'!$B$14),"Yes","Not eligible IA"),IF(OR(D300="P1",D300="P2"),IF(AND(OR(I300="Independent timed",I300="Independent timed accommodated"),G300=IF(D300="P1",'Rules'!$B$12,'Rules'!$B$13),C300&gt;='Rules'!$B$5-'Rules'!$B$6),"Yes","Not eligible paper"),"Practice / partial"))))))))</x:f>
      </x:c>
    </x:row>
    <x:row r="301" ht="45" customHeight="1">
      <x:c r="A301" s="11" t="str"/>
      <x:c r="B301" s="11" t="str"/>
      <x:c r="C301" s="12" t="str"/>
      <x:c r="D301" s="11" t="str"/>
      <x:c r="E301" s="11" t="str"/>
      <x:c r="F301" s="11" t="str"/>
      <x:c r="G301" s="11" t="str"/>
      <x:c r="H301" s="11" t="str"/>
      <x:c r="I301" s="11" t="str"/>
      <x:c r="J301" s="11" t="str"/>
      <x:c r="K301" s="11" t="str"/>
      <x:c r="L301" s="11" t="str"/>
      <x:c r="M301" s="11" t="str"/>
      <x:c r="N301" s="11" t="str"/>
      <x:c r="O301" s="11" t="str"/>
      <x:c r="P301" s="15" t="str">
        <x:f>IF(AND(ISNUMBER(G301),G301&gt;0,ISNUMBER(H301),H301&gt;=0,H301&lt;=G301),H301/G301,"")</x:f>
      </x:c>
      <x:c r="Q301" s="9" t="str">
        <x:f>IF(AND(A301="",B301="",C301="",D301="",E301="",F301="",G301="",H301="",I301="",J301="",K301="",L301="",M301="",N301="",O301=""),"",IF(OR(A301="",B301="",E301="",F301="",M301="",NOT(ISNUMBER(C301))),"Missing identity/date/source",IF(COUNTIF($A$5:$A$304,A301)&gt;1,"Duplicate evidence ID",IF(OR(NOT(ISNUMBER(G301)),NOT(ISNUMBER(H301))),"Missing mark",IF(OR(G301&lt;=0,H301&lt;0,H301&gt;G301),"Invalid mark",IF(AND(L301="Yes",COUNTIFS($B$5:$B$304,B301,$D$5:$D$304,D301,$F$5:$F$304,F301,$L$5:$L$304,"Yes")&gt;1),"Duplicate selected family","Valid"))))))</x:f>
      </x:c>
      <x:c r="R301" s="9" t="str">
        <x:f>IF(Q301="","",IF(Q301&lt;&gt;"Valid","Fix record",IF('Rules'!$B$30&lt;&gt;"Rules valid","Review rules",IF(L301&lt;&gt;"Yes","Not selected",IF(OR(J301&lt;&gt;"Yes",K301&lt;&gt;"Yes"),"Incomplete / unverified",IF(OR(C301&gt;'Rules'!$B$5,C301&lt;=0),"Invalid / future date",IF(D301="IA",IF(AND(I301="IA authentic",G301='Rules'!$B$14),"Yes","Not eligible IA"),IF(OR(D301="P1",D301="P2"),IF(AND(OR(I301="Independent timed",I301="Independent timed accommodated"),G301=IF(D301="P1",'Rules'!$B$12,'Rules'!$B$13),C301&gt;='Rules'!$B$5-'Rules'!$B$6),"Yes","Not eligible paper"),"Practice / partial"))))))))</x:f>
      </x:c>
    </x:row>
    <x:row r="302" ht="45" customHeight="1">
      <x:c r="A302" s="11" t="str"/>
      <x:c r="B302" s="11" t="str"/>
      <x:c r="C302" s="12" t="str"/>
      <x:c r="D302" s="11" t="str"/>
      <x:c r="E302" s="11" t="str"/>
      <x:c r="F302" s="11" t="str"/>
      <x:c r="G302" s="11" t="str"/>
      <x:c r="H302" s="11" t="str"/>
      <x:c r="I302" s="11" t="str"/>
      <x:c r="J302" s="11" t="str"/>
      <x:c r="K302" s="11" t="str"/>
      <x:c r="L302" s="11" t="str"/>
      <x:c r="M302" s="11" t="str"/>
      <x:c r="N302" s="11" t="str"/>
      <x:c r="O302" s="11" t="str"/>
      <x:c r="P302" s="16" t="str">
        <x:f>IF(AND(ISNUMBER(G302),G302&gt;0,ISNUMBER(H302),H302&gt;=0,H302&lt;=G302),H302/G302,"")</x:f>
      </x:c>
      <x:c r="Q302" s="10" t="str">
        <x:f>IF(AND(A302="",B302="",C302="",D302="",E302="",F302="",G302="",H302="",I302="",J302="",K302="",L302="",M302="",N302="",O302=""),"",IF(OR(A302="",B302="",E302="",F302="",M302="",NOT(ISNUMBER(C302))),"Missing identity/date/source",IF(COUNTIF($A$5:$A$304,A302)&gt;1,"Duplicate evidence ID",IF(OR(NOT(ISNUMBER(G302)),NOT(ISNUMBER(H302))),"Missing mark",IF(OR(G302&lt;=0,H302&lt;0,H302&gt;G302),"Invalid mark",IF(AND(L302="Yes",COUNTIFS($B$5:$B$304,B302,$D$5:$D$304,D302,$F$5:$F$304,F302,$L$5:$L$304,"Yes")&gt;1),"Duplicate selected family","Valid"))))))</x:f>
      </x:c>
      <x:c r="R302" s="10" t="str">
        <x:f>IF(Q302="","",IF(Q302&lt;&gt;"Valid","Fix record",IF('Rules'!$B$30&lt;&gt;"Rules valid","Review rules",IF(L302&lt;&gt;"Yes","Not selected",IF(OR(J302&lt;&gt;"Yes",K302&lt;&gt;"Yes"),"Incomplete / unverified",IF(OR(C302&gt;'Rules'!$B$5,C302&lt;=0),"Invalid / future date",IF(D302="IA",IF(AND(I302="IA authentic",G302='Rules'!$B$14),"Yes","Not eligible IA"),IF(OR(D302="P1",D302="P2"),IF(AND(OR(I302="Independent timed",I302="Independent timed accommodated"),G302=IF(D302="P1",'Rules'!$B$12,'Rules'!$B$13),C302&gt;='Rules'!$B$5-'Rules'!$B$6),"Yes","Not eligible paper"),"Practice / partial"))))))))</x:f>
      </x:c>
    </x:row>
    <x:row r="303" ht="45" customHeight="1">
      <x:c r="A303" s="11" t="str"/>
      <x:c r="B303" s="11" t="str"/>
      <x:c r="C303" s="12" t="str"/>
      <x:c r="D303" s="11" t="str"/>
      <x:c r="E303" s="11" t="str"/>
      <x:c r="F303" s="11" t="str"/>
      <x:c r="G303" s="11" t="str"/>
      <x:c r="H303" s="11" t="str"/>
      <x:c r="I303" s="11" t="str"/>
      <x:c r="J303" s="11" t="str"/>
      <x:c r="K303" s="11" t="str"/>
      <x:c r="L303" s="11" t="str"/>
      <x:c r="M303" s="11" t="str"/>
      <x:c r="N303" s="11" t="str"/>
      <x:c r="O303" s="11" t="str"/>
      <x:c r="P303" s="15" t="str">
        <x:f>IF(AND(ISNUMBER(G303),G303&gt;0,ISNUMBER(H303),H303&gt;=0,H303&lt;=G303),H303/G303,"")</x:f>
      </x:c>
      <x:c r="Q303" s="9" t="str">
        <x:f>IF(AND(A303="",B303="",C303="",D303="",E303="",F303="",G303="",H303="",I303="",J303="",K303="",L303="",M303="",N303="",O303=""),"",IF(OR(A303="",B303="",E303="",F303="",M303="",NOT(ISNUMBER(C303))),"Missing identity/date/source",IF(COUNTIF($A$5:$A$304,A303)&gt;1,"Duplicate evidence ID",IF(OR(NOT(ISNUMBER(G303)),NOT(ISNUMBER(H303))),"Missing mark",IF(OR(G303&lt;=0,H303&lt;0,H303&gt;G303),"Invalid mark",IF(AND(L303="Yes",COUNTIFS($B$5:$B$304,B303,$D$5:$D$304,D303,$F$5:$F$304,F303,$L$5:$L$304,"Yes")&gt;1),"Duplicate selected family","Valid"))))))</x:f>
      </x:c>
      <x:c r="R303" s="9" t="str">
        <x:f>IF(Q303="","",IF(Q303&lt;&gt;"Valid","Fix record",IF('Rules'!$B$30&lt;&gt;"Rules valid","Review rules",IF(L303&lt;&gt;"Yes","Not selected",IF(OR(J303&lt;&gt;"Yes",K303&lt;&gt;"Yes"),"Incomplete / unverified",IF(OR(C303&gt;'Rules'!$B$5,C303&lt;=0),"Invalid / future date",IF(D303="IA",IF(AND(I303="IA authentic",G303='Rules'!$B$14),"Yes","Not eligible IA"),IF(OR(D303="P1",D303="P2"),IF(AND(OR(I303="Independent timed",I303="Independent timed accommodated"),G303=IF(D303="P1",'Rules'!$B$12,'Rules'!$B$13),C303&gt;='Rules'!$B$5-'Rules'!$B$6),"Yes","Not eligible paper"),"Practice / partial"))))))))</x:f>
      </x:c>
    </x:row>
    <x:row r="304" ht="45" customHeight="1">
      <x:c r="A304" s="11" t="str"/>
      <x:c r="B304" s="11" t="str"/>
      <x:c r="C304" s="12" t="str"/>
      <x:c r="D304" s="11" t="str"/>
      <x:c r="E304" s="11" t="str"/>
      <x:c r="F304" s="11" t="str"/>
      <x:c r="G304" s="11" t="str"/>
      <x:c r="H304" s="11" t="str"/>
      <x:c r="I304" s="11" t="str"/>
      <x:c r="J304" s="11" t="str"/>
      <x:c r="K304" s="11" t="str"/>
      <x:c r="L304" s="11" t="str"/>
      <x:c r="M304" s="11" t="str"/>
      <x:c r="N304" s="11" t="str"/>
      <x:c r="O304" s="11" t="str"/>
      <x:c r="P304" s="16" t="str">
        <x:f>IF(AND(ISNUMBER(G304),G304&gt;0,ISNUMBER(H304),H304&gt;=0,H304&lt;=G304),H304/G304,"")</x:f>
      </x:c>
      <x:c r="Q304" s="10" t="str">
        <x:f>IF(AND(A304="",B304="",C304="",D304="",E304="",F304="",G304="",H304="",I304="",J304="",K304="",L304="",M304="",N304="",O304=""),"",IF(OR(A304="",B304="",E304="",F304="",M304="",NOT(ISNUMBER(C304))),"Missing identity/date/source",IF(COUNTIF($A$5:$A$304,A304)&gt;1,"Duplicate evidence ID",IF(OR(NOT(ISNUMBER(G304)),NOT(ISNUMBER(H304))),"Missing mark",IF(OR(G304&lt;=0,H304&lt;0,H304&gt;G304),"Invalid mark",IF(AND(L304="Yes",COUNTIFS($B$5:$B$304,B304,$D$5:$D$304,D304,$F$5:$F$304,F304,$L$5:$L$304,"Yes")&gt;1),"Duplicate selected family","Valid"))))))</x:f>
      </x:c>
      <x:c r="R304" s="10" t="str">
        <x:f>IF(Q304="","",IF(Q304&lt;&gt;"Valid","Fix record",IF('Rules'!$B$30&lt;&gt;"Rules valid","Review rules",IF(L304&lt;&gt;"Yes","Not selected",IF(OR(J304&lt;&gt;"Yes",K304&lt;&gt;"Yes"),"Incomplete / unverified",IF(OR(C304&gt;'Rules'!$B$5,C304&lt;=0),"Invalid / future date",IF(D304="IA",IF(AND(I304="IA authentic",G304='Rules'!$B$14),"Yes","Not eligible IA"),IF(OR(D304="P1",D304="P2"),IF(AND(OR(I304="Independent timed",I304="Independent timed accommodated"),G304=IF(D304="P1",'Rules'!$B$12,'Rules'!$B$13),C304&gt;='Rules'!$B$5-'Rules'!$B$6),"Yes","Not eligible paper"),"Practice / partial"))))))))</x:f>
      </x:c>
    </x:row>
  </x:sheetData>
  <x:dataValidations count="5">
    <x:dataValidation type="list" sqref="D5:D304">
      <x:formula1>"P1,P2,IA,Practice,Partial"</x:formula1>
    </x:dataValidation>
    <x:dataValidation type="list" sqref="I5:I304">
      <x:formula1>"Independent timed,Independent timed accommodated,IA authentic,Supported,Untimed"</x:formula1>
    </x:dataValidation>
    <x:dataValidation type="list" sqref="J5:J304">
      <x:formula1>"Yes,No"</x:formula1>
    </x:dataValidation>
    <x:dataValidation type="list" sqref="K5:K304">
      <x:formula1>"Yes,No"</x:formula1>
    </x:dataValidation>
    <x:dataValidation type="list" sqref="L5:L304">
      <x:formula1>"Yes,No"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6f6376ba84341b4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28.329999923706055" hidden="0" customWidth="1"/>
    <x:col min="2" max="2" width="23.329999923706055" hidden="0" customWidth="1"/>
    <x:col min="3" max="3" width="71.11000061035156" hidden="0" customWidth="1"/>
  </x:cols>
  <x:sheetData>
    <x:row r="1">
      <x:c r="A1" s="1"/>
      <x:c r="B1" s="1"/>
      <x:c r="C1" s="1"/>
    </x:row>
    <x:row r="2">
      <x:c r="A2" s="2" t="str">
        <x:v>Prediction settings — local decision support</x:v>
      </x:c>
      <x:c r="B2" s="1"/>
      <x:c r="C2" s="1"/>
    </x:row>
    <x:row r="3">
      <x:c r="A3" s="3" t="str">
        <x:v>Set the review date; enter verified boundaries before using a model band. Yellow cells are inputs.</x:v>
      </x:c>
      <x:c r="B3" s="1"/>
      <x:c r="C3" s="1"/>
    </x:row>
    <x:row r="4" ht="38" customHeight="1">
      <x:c r="A4" s="7" t="str">
        <x:v>Setting</x:v>
      </x:c>
      <x:c r="B4" s="7" t="str">
        <x:v>Value</x:v>
      </x:c>
      <x:c r="C4" s="7" t="str">
        <x:v>Meaning</x:v>
      </x:c>
    </x:row>
    <x:row r="5" ht="44" customHeight="1">
      <x:c r="A5" s="9" t="str">
        <x:v>Evidence review date</x:v>
      </x:c>
      <x:c r="B5" s="12" t="n">
        <x:v>46277</x:v>
      </x:c>
      <x:c r="C5" s="9" t="str">
        <x:v>Change to the actual date of the prediction review.</x:v>
      </x:c>
    </x:row>
    <x:row r="6" ht="44" customHeight="1">
      <x:c r="A6" s="10" t="str">
        <x:v>Paper lookback days</x:v>
      </x:c>
      <x:c r="B6" s="11" t="n">
        <x:v>84</x:v>
      </x:c>
      <x:c r="C6" s="10" t="str">
        <x:v>Local default; paper dates must fall within this window and not in the future.</x:v>
      </x:c>
    </x:row>
    <x:row r="7" ht="44" customHeight="1">
      <x:c r="A7" s="9" t="str">
        <x:v>Minimum papers per component</x:v>
      </x:c>
      <x:c r="B7" s="11" t="n">
        <x:v>2</x:v>
      </x:c>
      <x:c r="C7" s="9" t="str">
        <x:v>At least two selected distinct full P1 papers and two P2 papers.</x:v>
      </x:c>
    </x:row>
    <x:row r="8" ht="44" customHeight="1">
      <x:c r="A8" s="10" t="str">
        <x:v>Maximum selected papers</x:v>
      </x:c>
      <x:c r="B8" s="11" t="n">
        <x:v>3</x:v>
      </x:c>
      <x:c r="C8" s="10" t="str">
        <x:v>Use recent representative attempts; document exclusions rather than cherry-pick.</x:v>
      </x:c>
    </x:row>
    <x:row r="9" ht="44" customHeight="1">
      <x:c r="A9" s="9" t="str">
        <x:v>Paper 1 weight</x:v>
      </x:c>
      <x:c r="B9" s="13" t="n">
        <x:v>0.4</x:v>
      </x:c>
      <x:c r="C9" s="9" t="str">
        <x:v>Official SL component weighting.</x:v>
      </x:c>
    </x:row>
    <x:row r="10" ht="44" customHeight="1">
      <x:c r="A10" s="10" t="str">
        <x:v>Paper 2 weight</x:v>
      </x:c>
      <x:c r="B10" s="13" t="n">
        <x:v>0.3</x:v>
      </x:c>
      <x:c r="C10" s="10" t="str">
        <x:v>Official SL component weighting.</x:v>
      </x:c>
    </x:row>
    <x:row r="11" ht="44" customHeight="1">
      <x:c r="A11" s="9" t="str">
        <x:v>IA weight</x:v>
      </x:c>
      <x:c r="B11" s="13" t="n">
        <x:v>0.3</x:v>
      </x:c>
      <x:c r="C11" s="9" t="str">
        <x:v>Official SL component weighting.</x:v>
      </x:c>
    </x:row>
    <x:row r="12" ht="44" customHeight="1">
      <x:c r="A12" s="10" t="str">
        <x:v>Paper 1 maximum</x:v>
      </x:c>
      <x:c r="B12" s="11" t="n">
        <x:v>40</x:v>
      </x:c>
      <x:c r="C12" s="10" t="str">
        <x:v>Full SL Paper 1 only.</x:v>
      </x:c>
    </x:row>
    <x:row r="13" ht="44" customHeight="1">
      <x:c r="A13" s="9" t="str">
        <x:v>Paper 2 maximum</x:v>
      </x:c>
      <x:c r="B13" s="11" t="n">
        <x:v>24</x:v>
      </x:c>
      <x:c r="C13" s="9" t="str">
        <x:v>Full SL Paper 2 only.</x:v>
      </x:c>
    </x:row>
    <x:row r="14" ht="44" customHeight="1">
      <x:c r="A14" s="10" t="str">
        <x:v>IA maximum</x:v>
      </x:c>
      <x:c r="B14" s="11" t="n">
        <x:v>24</x:v>
      </x:c>
      <x:c r="C14" s="10" t="str">
        <x:v>One final teacher-assessed IA.</x:v>
      </x:c>
    </x:row>
    <x:row r="15" ht="44" customHeight="1">
      <x:c r="A15" s="9" t="str">
        <x:v>Model version</x:v>
      </x:c>
      <x:c r="B15" s="11" t="str">
        <x:v>Local-v1-2026-09-12</x:v>
      </x:c>
      <x:c r="C15" s="9" t="str">
        <x:v>Not an IB-prescribed or statistically validated prediction algorithm.</x:v>
      </x:c>
    </x:row>
    <x:row r="16" ht="44" customHeight="1">
      <x:c r="A16" s="10" t="str">
        <x:v>Boundary session and source</x:v>
      </x:c>
      <x:c r="B16" s="11" t="str"/>
      <x:c r="C16" s="10" t="str">
        <x:v>Enter a relevant reference/session and URL; future session boundaries are unknown.</x:v>
      </x:c>
    </x:row>
    <x:row r="17" ht="44" customHeight="1">
      <x:c r="A17" s="9" t="str">
        <x:v>Boundary verified</x:v>
      </x:c>
      <x:c r="B17" s="11" t="str">
        <x:v>No</x:v>
      </x:c>
      <x:c r="C17" s="9" t="str">
        <x:v>Yes only after checking all seven minima against the stated reference.</x:v>
      </x:c>
    </x:row>
    <x:row r="18">
      <x:c r="A18" s="1"/>
      <x:c r="B18" s="1"/>
      <x:c r="C18" s="1"/>
    </x:row>
    <x:row r="19">
      <x:c r="A19" s="1"/>
      <x:c r="B19" s="1"/>
      <x:c r="C19" s="1"/>
    </x:row>
    <x:row r="20" ht="38" customHeight="1">
      <x:c r="A20" s="6" t="str">
        <x:v>IB grade</x:v>
      </x:c>
      <x:c r="B20" s="6" t="str">
        <x:v>Minimum composite /100</x:v>
      </x:c>
      <x:c r="C20" s="6" t="str">
        <x:v>Reference boundaries; deliberately blank</x:v>
      </x:c>
    </x:row>
    <x:row r="21" ht="27" customHeight="1">
      <x:c r="A21" s="1" t="n">
        <x:v>1</x:v>
      </x:c>
      <x:c r="B21" s="14" t="str"/>
      <x:c r="C21" s="1" t="str"/>
    </x:row>
    <x:row r="22" ht="27" customHeight="1">
      <x:c r="A22" s="1" t="n">
        <x:v>2</x:v>
      </x:c>
      <x:c r="B22" s="14" t="str"/>
      <x:c r="C22" s="1" t="str"/>
    </x:row>
    <x:row r="23" ht="27" customHeight="1">
      <x:c r="A23" s="1" t="n">
        <x:v>3</x:v>
      </x:c>
      <x:c r="B23" s="14" t="str"/>
      <x:c r="C23" s="1" t="str"/>
    </x:row>
    <x:row r="24" ht="27" customHeight="1">
      <x:c r="A24" s="1" t="n">
        <x:v>4</x:v>
      </x:c>
      <x:c r="B24" s="14" t="str"/>
      <x:c r="C24" s="1" t="str"/>
    </x:row>
    <x:row r="25" ht="27" customHeight="1">
      <x:c r="A25" s="1" t="n">
        <x:v>5</x:v>
      </x:c>
      <x:c r="B25" s="14" t="str"/>
      <x:c r="C25" s="1" t="str"/>
    </x:row>
    <x:row r="26" ht="27" customHeight="1">
      <x:c r="A26" s="1" t="n">
        <x:v>6</x:v>
      </x:c>
      <x:c r="B26" s="14" t="str"/>
      <x:c r="C26" s="1" t="str"/>
    </x:row>
    <x:row r="27" ht="27" customHeight="1">
      <x:c r="A27" s="1" t="n">
        <x:v>7</x:v>
      </x:c>
      <x:c r="B27" s="14" t="str"/>
      <x:c r="C27" s="1" t="str"/>
    </x:row>
    <x:row r="28">
      <x:c r="A28" s="1"/>
      <x:c r="B28" s="1"/>
      <x:c r="C28" s="1"/>
    </x:row>
    <x:row r="29" ht="42" customHeight="1">
      <x:c r="A29" s="8" t="str">
        <x:v>Boundary status</x:v>
      </x:c>
      <x:c r="B29" s="8" t="str">
        <x:f>IF(AND(B17="Yes",B16&lt;&gt;"",COUNT(B21:B27)=7,B21=0,B22&gt;B21,B23&gt;B22,B24&gt;B23,B25&gt;B24,B26&gt;B25,B27&gt;B26,B27&lt;=100),"Verified reference","Boundary unset / invalid")</x:f>
        <x:v>Boundary unset / invalid</x:v>
      </x:c>
      <x:c r="C29" s="8"/>
    </x:row>
    <x:row r="30" ht="42" customHeight="1">
      <x:c r="A30" s="8" t="str">
        <x:v>Rule status</x:v>
      </x:c>
      <x:c r="B30" s="8" t="str">
        <x:f>IF(AND(ISNUMBER(B5),B5&gt;0,ISNUMBER(B6),B6&gt;=1,ISNUMBER(B7),B7&gt;=2,ISNUMBER(B8),B8&gt;=B7,MOD(B6,1)=0,MOD(B7,1)=0,MOD(B8,1)=0,B9&gt;=0,B10&gt;=0,B11&gt;=0,ABS(SUM(B9:B11)-1)&lt;0.000001,B12=40,B13=24,B14=24),"Rules valid","Review rules")</x:f>
        <x:v>Rules valid</x:v>
      </x:c>
      <x:c r="C30" s="8"/>
    </x:row>
    <x:row r="31" ht="42" customHeight="1">
      <x:c r="A31" s="8"/>
      <x:c r="B31" s="8"/>
      <x:c r="C31" s="8"/>
    </x:row>
    <x:row r="32" ht="42" customHeight="1">
      <x:c r="A32" s="8" t="str">
        <x:v>Guide</x:v>
      </x:c>
      <x:c r="B32" s="8" t="str">
        <x:v>Read the workflow MD in this pack</x:v>
      </x:c>
      <x:c r="C32" s="8" t="str">
        <x:v>This workbook is not connected to PowerSchool.</x:v>
      </x:c>
    </x:row>
    <x:row r="33" ht="42" customHeight="1">
      <x:c r="A33" s="8" t="str">
        <x:v>Missing marks</x:v>
      </x:c>
      <x:c r="B33" s="8" t="str">
        <x:v>Blank means missing</x:v>
      </x:c>
      <x:c r="C33" s="8" t="str">
        <x:v>An earned zero is valid. Do not substitute completion marks.</x:v>
      </x:c>
    </x:row>
    <x:row r="34" ht="42" customHeight="1">
      <x:c r="A34" s="8" t="str">
        <x:v>Scope</x:v>
      </x:c>
      <x:c r="B34" s="8" t="str">
        <x:v>SL; 30 students; 300 evidence rows</x:v>
      </x:c>
      <x:c r="C34" s="8" t="str">
        <x:v>Teacher judgement and rationale remain separate from the model band.</x:v>
      </x:c>
    </x:row>
  </x:sheetData>
  <x:dataValidations count="1">
    <x:dataValidation type="list" sqref="B17">
      <x:formula1>"Yes,No"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27.780000686645508" hidden="0" customWidth="1"/>
    <x:col min="2" max="2" width="25.559999465942383" hidden="0" customWidth="1"/>
    <x:col min="3" max="3" width="13.890000343322754" hidden="0" customWidth="1"/>
    <x:col min="4" max="4" width="11.109999656677246" hidden="0" customWidth="1"/>
    <x:col min="5" max="5" width="58.88999938964844" hidden="0" customWidth="1"/>
  </x:cols>
  <x:sheetData>
    <x:row r="1">
      <x:c r="A1" s="1"/>
      <x:c r="B1" s="1"/>
      <x:c r="C1" s="1"/>
      <x:c r="D1" s="1"/>
      <x:c r="E1" s="1"/>
    </x:row>
    <x:row r="2">
      <x:c r="A2" s="2" t="str">
        <x:v>Activity → local target relationships</x:v>
      </x:c>
      <x:c r="B2" s="1"/>
      <x:c r="C2" s="1"/>
      <x:c r="D2" s="1"/>
      <x:c r="E2" s="1"/>
    </x:row>
    <x:row r="3">
      <x:c r="A3" s="3" t="str">
        <x:v>IB target IDs are local planning records. Unresolved inherited wording is not auto-approved.</x:v>
      </x:c>
      <x:c r="B3" s="1"/>
      <x:c r="C3" s="1"/>
      <x:c r="D3" s="1"/>
      <x:c r="E3" s="1"/>
    </x:row>
    <x:row r="4" ht="38" customHeight="1">
      <x:c r="A4" s="7" t="str">
        <x:v>Activity ID</x:v>
      </x:c>
      <x:c r="B4" s="7" t="str">
        <x:v>Local outcome ID</x:v>
      </x:c>
      <x:c r="C4" s="7" t="str">
        <x:v>Relationship</x:v>
      </x:c>
      <x:c r="D4" s="7" t="str">
        <x:v>Planned week</x:v>
      </x:c>
      <x:c r="E4" s="7" t="str">
        <x:v>Authority / status</x:v>
      </x:c>
    </x:row>
    <x:row r="5" ht="32" customHeight="1">
      <x:c r="A5" s="9" t="str">
        <x:v>ibds-26-s01-weekly-01</x:v>
      </x:c>
      <x:c r="B5" s="9" t="str">
        <x:v>ds-u02-003</x:v>
      </x:c>
      <x:c r="C5" s="9" t="str">
        <x:v>practises</x:v>
      </x:c>
      <x:c r="D5" s="9" t="n">
        <x:v>1</x:v>
      </x:c>
      <x:c r="E5" s="9" t="str">
        <x:v>Local IB learning target; not an official numbered IB outcome</x:v>
      </x:c>
    </x:row>
    <x:row r="6" ht="32" customHeight="1">
      <x:c r="A6" s="10" t="str">
        <x:v>ibds-26-s01-weekly-01</x:v>
      </x:c>
      <x:c r="B6" s="10" t="str">
        <x:v>ds-u02-005</x:v>
      </x:c>
      <x:c r="C6" s="10" t="str">
        <x:v>practises</x:v>
      </x:c>
      <x:c r="D6" s="10" t="n">
        <x:v>1</x:v>
      </x:c>
      <x:c r="E6" s="10" t="str">
        <x:v>Local IB learning target; not an official numbered IB outcome</x:v>
      </x:c>
    </x:row>
    <x:row r="7" ht="32" customHeight="1">
      <x:c r="A7" s="9" t="str">
        <x:v>ibds-26-s01-weekly-01</x:v>
      </x:c>
      <x:c r="B7" s="9" t="str">
        <x:v>ds-u02-006</x:v>
      </x:c>
      <x:c r="C7" s="9" t="str">
        <x:v>practises</x:v>
      </x:c>
      <x:c r="D7" s="9" t="n">
        <x:v>1</x:v>
      </x:c>
      <x:c r="E7" s="9" t="str">
        <x:v>Local IB learning target; not an official numbered IB outcome</x:v>
      </x:c>
    </x:row>
    <x:row r="8" ht="32" customHeight="1">
      <x:c r="A8" s="10" t="str">
        <x:v>ibds-26-s01-weekly-01</x:v>
      </x:c>
      <x:c r="B8" s="10" t="str">
        <x:v>ds-u03-006</x:v>
      </x:c>
      <x:c r="C8" s="10" t="str">
        <x:v>practises</x:v>
      </x:c>
      <x:c r="D8" s="10" t="n">
        <x:v>1</x:v>
      </x:c>
      <x:c r="E8" s="10" t="str">
        <x:v>Local IB learning target; not an official numbered IB outcome</x:v>
      </x:c>
    </x:row>
    <x:row r="9" ht="32" customHeight="1">
      <x:c r="A9" s="9" t="str">
        <x:v>ibds-26-s01-weekly-01</x:v>
      </x:c>
      <x:c r="B9" s="9" t="str">
        <x:v>ds-u12-003</x:v>
      </x:c>
      <x:c r="C9" s="9" t="str">
        <x:v>practises</x:v>
      </x:c>
      <x:c r="D9" s="9" t="n">
        <x:v>1</x:v>
      </x:c>
      <x:c r="E9" s="9" t="str">
        <x:v>Local IB learning target; not an official numbered IB outcome</x:v>
      </x:c>
    </x:row>
    <x:row r="10" ht="32" customHeight="1">
      <x:c r="A10" s="10" t="str">
        <x:v>ibds-26-s01-weekly-02</x:v>
      </x:c>
      <x:c r="B10" s="10" t="str">
        <x:v>ds-u02-003</x:v>
      </x:c>
      <x:c r="C10" s="10" t="str">
        <x:v>practises</x:v>
      </x:c>
      <x:c r="D10" s="10" t="n">
        <x:v>2</x:v>
      </x:c>
      <x:c r="E10" s="10" t="str">
        <x:v>Local IB learning target; not an official numbered IB outcome</x:v>
      </x:c>
    </x:row>
    <x:row r="11" ht="32" customHeight="1">
      <x:c r="A11" s="9" t="str">
        <x:v>ibds-26-s01-weekly-02</x:v>
      </x:c>
      <x:c r="B11" s="9" t="str">
        <x:v>ds-u02-005</x:v>
      </x:c>
      <x:c r="C11" s="9" t="str">
        <x:v>practises</x:v>
      </x:c>
      <x:c r="D11" s="9" t="n">
        <x:v>2</x:v>
      </x:c>
      <x:c r="E11" s="9" t="str">
        <x:v>Local IB learning target; not an official numbered IB outcome</x:v>
      </x:c>
    </x:row>
    <x:row r="12" ht="32" customHeight="1">
      <x:c r="A12" s="10" t="str">
        <x:v>ibds-26-s01-weekly-02</x:v>
      </x:c>
      <x:c r="B12" s="10" t="str">
        <x:v>ds-u02-006</x:v>
      </x:c>
      <x:c r="C12" s="10" t="str">
        <x:v>practises</x:v>
      </x:c>
      <x:c r="D12" s="10" t="n">
        <x:v>2</x:v>
      </x:c>
      <x:c r="E12" s="10" t="str">
        <x:v>Local IB learning target; not an official numbered IB outcome</x:v>
      </x:c>
    </x:row>
    <x:row r="13" ht="32" customHeight="1">
      <x:c r="A13" s="9" t="str">
        <x:v>ibds-26-s01-weekly-02</x:v>
      </x:c>
      <x:c r="B13" s="9" t="str">
        <x:v>ds-u03-006</x:v>
      </x:c>
      <x:c r="C13" s="9" t="str">
        <x:v>practises</x:v>
      </x:c>
      <x:c r="D13" s="9" t="n">
        <x:v>2</x:v>
      </x:c>
      <x:c r="E13" s="9" t="str">
        <x:v>Local IB learning target; not an official numbered IB outcome</x:v>
      </x:c>
    </x:row>
    <x:row r="14" ht="32" customHeight="1">
      <x:c r="A14" s="10" t="str">
        <x:v>ibds-26-s01-weekly-02</x:v>
      </x:c>
      <x:c r="B14" s="10" t="str">
        <x:v>ds-u12-003</x:v>
      </x:c>
      <x:c r="C14" s="10" t="str">
        <x:v>practises</x:v>
      </x:c>
      <x:c r="D14" s="10" t="n">
        <x:v>2</x:v>
      </x:c>
      <x:c r="E14" s="10" t="str">
        <x:v>Local IB learning target; not an official numbered IB outcome</x:v>
      </x:c>
    </x:row>
    <x:row r="15" ht="32" customHeight="1">
      <x:c r="A15" s="9" t="str">
        <x:v>ibds-26-s01-quiz</x:v>
      </x:c>
      <x:c r="B15" s="9" t="str">
        <x:v>ds-u02-003</x:v>
      </x:c>
      <x:c r="C15" s="9" t="str">
        <x:v>practises</x:v>
      </x:c>
      <x:c r="D15" s="9" t="n">
        <x:v>1</x:v>
      </x:c>
      <x:c r="E15" s="9" t="str">
        <x:v>Local IB learning target; not an official numbered IB outcome</x:v>
      </x:c>
    </x:row>
    <x:row r="16" ht="32" customHeight="1">
      <x:c r="A16" s="10" t="str">
        <x:v>ibds-26-s01-quiz</x:v>
      </x:c>
      <x:c r="B16" s="10" t="str">
        <x:v>ds-u02-005</x:v>
      </x:c>
      <x:c r="C16" s="10" t="str">
        <x:v>practises</x:v>
      </x:c>
      <x:c r="D16" s="10" t="n">
        <x:v>1</x:v>
      </x:c>
      <x:c r="E16" s="10" t="str">
        <x:v>Local IB learning target; not an official numbered IB outcome</x:v>
      </x:c>
    </x:row>
    <x:row r="17" ht="32" customHeight="1">
      <x:c r="A17" s="9" t="str">
        <x:v>ibds-26-s01-quiz</x:v>
      </x:c>
      <x:c r="B17" s="9" t="str">
        <x:v>ds-u02-006</x:v>
      </x:c>
      <x:c r="C17" s="9" t="str">
        <x:v>practises</x:v>
      </x:c>
      <x:c r="D17" s="9" t="n">
        <x:v>1</x:v>
      </x:c>
      <x:c r="E17" s="9" t="str">
        <x:v>Local IB learning target; not an official numbered IB outcome</x:v>
      </x:c>
    </x:row>
    <x:row r="18" ht="32" customHeight="1">
      <x:c r="A18" s="10" t="str">
        <x:v>ibds-26-s01-quiz</x:v>
      </x:c>
      <x:c r="B18" s="10" t="str">
        <x:v>ds-u03-006</x:v>
      </x:c>
      <x:c r="C18" s="10" t="str">
        <x:v>practises</x:v>
      </x:c>
      <x:c r="D18" s="10" t="n">
        <x:v>1</x:v>
      </x:c>
      <x:c r="E18" s="10" t="str">
        <x:v>Local IB learning target; not an official numbered IB outcome</x:v>
      </x:c>
    </x:row>
    <x:row r="19" ht="32" customHeight="1">
      <x:c r="A19" s="9" t="str">
        <x:v>ibds-26-s01-quiz</x:v>
      </x:c>
      <x:c r="B19" s="9" t="str">
        <x:v>ds-u12-003</x:v>
      </x:c>
      <x:c r="C19" s="9" t="str">
        <x:v>practises</x:v>
      </x:c>
      <x:c r="D19" s="9" t="n">
        <x:v>1</x:v>
      </x:c>
      <x:c r="E19" s="9" t="str">
        <x:v>Local IB learning target; not an official numbered IB outcome</x:v>
      </x:c>
    </x:row>
    <x:row r="20" ht="32" customHeight="1">
      <x:c r="A20" s="10" t="str">
        <x:v>ibds-26-s01-transfer</x:v>
      </x:c>
      <x:c r="B20" s="10" t="str">
        <x:v>ds-u02-003</x:v>
      </x:c>
      <x:c r="C20" s="10" t="str">
        <x:v>assesses</x:v>
      </x:c>
      <x:c r="D20" s="10" t="n">
        <x:v>2</x:v>
      </x:c>
      <x:c r="E20" s="10" t="str">
        <x:v>Local IB learning target; not an official numbered IB outcome</x:v>
      </x:c>
    </x:row>
    <x:row r="21" ht="32" customHeight="1">
      <x:c r="A21" s="9" t="str">
        <x:v>ibds-26-s01-transfer</x:v>
      </x:c>
      <x:c r="B21" s="9" t="str">
        <x:v>ds-u02-005</x:v>
      </x:c>
      <x:c r="C21" s="9" t="str">
        <x:v>assesses</x:v>
      </x:c>
      <x:c r="D21" s="9" t="n">
        <x:v>2</x:v>
      </x:c>
      <x:c r="E21" s="9" t="str">
        <x:v>Local IB learning target; not an official numbered IB outcome</x:v>
      </x:c>
    </x:row>
    <x:row r="22" ht="32" customHeight="1">
      <x:c r="A22" s="10" t="str">
        <x:v>ibds-26-s01-transfer</x:v>
      </x:c>
      <x:c r="B22" s="10" t="str">
        <x:v>ds-u02-006</x:v>
      </x:c>
      <x:c r="C22" s="10" t="str">
        <x:v>assesses</x:v>
      </x:c>
      <x:c r="D22" s="10" t="n">
        <x:v>2</x:v>
      </x:c>
      <x:c r="E22" s="10" t="str">
        <x:v>Local IB learning target; not an official numbered IB outcome</x:v>
      </x:c>
    </x:row>
    <x:row r="23" ht="32" customHeight="1">
      <x:c r="A23" s="9" t="str">
        <x:v>ibds-26-s01-transfer</x:v>
      </x:c>
      <x:c r="B23" s="9" t="str">
        <x:v>ds-u03-006</x:v>
      </x:c>
      <x:c r="C23" s="9" t="str">
        <x:v>assesses</x:v>
      </x:c>
      <x:c r="D23" s="9" t="n">
        <x:v>2</x:v>
      </x:c>
      <x:c r="E23" s="9" t="str">
        <x:v>Local IB learning target; not an official numbered IB outcome</x:v>
      </x:c>
    </x:row>
    <x:row r="24" ht="32" customHeight="1">
      <x:c r="A24" s="10" t="str">
        <x:v>ibds-26-s01-transfer</x:v>
      </x:c>
      <x:c r="B24" s="10" t="str">
        <x:v>ds-u12-003</x:v>
      </x:c>
      <x:c r="C24" s="10" t="str">
        <x:v>assesses</x:v>
      </x:c>
      <x:c r="D24" s="10" t="n">
        <x:v>2</x:v>
      </x:c>
      <x:c r="E24" s="10" t="str">
        <x:v>Local IB learning target; not an official numbered IB outcome</x:v>
      </x:c>
    </x:row>
    <x:row r="25" ht="32" customHeight="1">
      <x:c r="A25" s="9" t="str">
        <x:v>ibds-26-s02-weekly-03</x:v>
      </x:c>
      <x:c r="B25" s="9" t="str">
        <x:v>ds-u02-002</x:v>
      </x:c>
      <x:c r="C25" s="9" t="str">
        <x:v>practises</x:v>
      </x:c>
      <x:c r="D25" s="9" t="n">
        <x:v>3</x:v>
      </x:c>
      <x:c r="E25" s="9" t="str">
        <x:v>Local IB learning target; not an official numbered IB outcome</x:v>
      </x:c>
    </x:row>
    <x:row r="26" ht="32" customHeight="1">
      <x:c r="A26" s="10" t="str">
        <x:v>ibds-26-s02-weekly-03</x:v>
      </x:c>
      <x:c r="B26" s="10" t="str">
        <x:v>ds-u03-006</x:v>
      </x:c>
      <x:c r="C26" s="10" t="str">
        <x:v>practises</x:v>
      </x:c>
      <x:c r="D26" s="10" t="n">
        <x:v>3</x:v>
      </x:c>
      <x:c r="E26" s="10" t="str">
        <x:v>Local IB learning target; not an official numbered IB outcome</x:v>
      </x:c>
    </x:row>
    <x:row r="27" ht="32" customHeight="1">
      <x:c r="A27" s="9" t="str">
        <x:v>ibds-26-s02-weekly-03</x:v>
      </x:c>
      <x:c r="B27" s="9" t="str">
        <x:v>ds-plan-evaluation</x:v>
      </x:c>
      <x:c r="C27" s="9" t="str">
        <x:v>practises</x:v>
      </x:c>
      <x:c r="D27" s="9" t="n">
        <x:v>3</x:v>
      </x:c>
      <x:c r="E27" s="9" t="str">
        <x:v>Local IB learning target; not an official numbered IB outcome</x:v>
      </x:c>
    </x:row>
    <x:row r="28" ht="32" customHeight="1">
      <x:c r="A28" s="10" t="str">
        <x:v>ibds-26-s02-weekly-04</x:v>
      </x:c>
      <x:c r="B28" s="10" t="str">
        <x:v>ds-u02-002</x:v>
      </x:c>
      <x:c r="C28" s="10" t="str">
        <x:v>practises</x:v>
      </x:c>
      <x:c r="D28" s="10" t="n">
        <x:v>4</x:v>
      </x:c>
      <x:c r="E28" s="10" t="str">
        <x:v>Local IB learning target; not an official numbered IB outcome</x:v>
      </x:c>
    </x:row>
    <x:row r="29" ht="32" customHeight="1">
      <x:c r="A29" s="9" t="str">
        <x:v>ibds-26-s02-weekly-04</x:v>
      </x:c>
      <x:c r="B29" s="9" t="str">
        <x:v>ds-u03-006</x:v>
      </x:c>
      <x:c r="C29" s="9" t="str">
        <x:v>practises</x:v>
      </x:c>
      <x:c r="D29" s="9" t="n">
        <x:v>4</x:v>
      </x:c>
      <x:c r="E29" s="9" t="str">
        <x:v>Local IB learning target; not an official numbered IB outcome</x:v>
      </x:c>
    </x:row>
    <x:row r="30" ht="32" customHeight="1">
      <x:c r="A30" s="10" t="str">
        <x:v>ibds-26-s02-weekly-04</x:v>
      </x:c>
      <x:c r="B30" s="10" t="str">
        <x:v>ds-plan-evaluation</x:v>
      </x:c>
      <x:c r="C30" s="10" t="str">
        <x:v>practises</x:v>
      </x:c>
      <x:c r="D30" s="10" t="n">
        <x:v>4</x:v>
      </x:c>
      <x:c r="E30" s="10" t="str">
        <x:v>Local IB learning target; not an official numbered IB outcome</x:v>
      </x:c>
    </x:row>
    <x:row r="31" ht="32" customHeight="1">
      <x:c r="A31" s="9" t="str">
        <x:v>ibds-26-s02-quiz</x:v>
      </x:c>
      <x:c r="B31" s="9" t="str">
        <x:v>ds-u02-002</x:v>
      </x:c>
      <x:c r="C31" s="9" t="str">
        <x:v>practises</x:v>
      </x:c>
      <x:c r="D31" s="9" t="n">
        <x:v>3</x:v>
      </x:c>
      <x:c r="E31" s="9" t="str">
        <x:v>Local IB learning target; not an official numbered IB outcome</x:v>
      </x:c>
    </x:row>
    <x:row r="32" ht="32" customHeight="1">
      <x:c r="A32" s="10" t="str">
        <x:v>ibds-26-s02-quiz</x:v>
      </x:c>
      <x:c r="B32" s="10" t="str">
        <x:v>ds-u03-006</x:v>
      </x:c>
      <x:c r="C32" s="10" t="str">
        <x:v>practises</x:v>
      </x:c>
      <x:c r="D32" s="10" t="n">
        <x:v>3</x:v>
      </x:c>
      <x:c r="E32" s="10" t="str">
        <x:v>Local IB learning target; not an official numbered IB outcome</x:v>
      </x:c>
    </x:row>
    <x:row r="33" ht="32" customHeight="1">
      <x:c r="A33" s="9" t="str">
        <x:v>ibds-26-s02-quiz</x:v>
      </x:c>
      <x:c r="B33" s="9" t="str">
        <x:v>ds-plan-evaluation</x:v>
      </x:c>
      <x:c r="C33" s="9" t="str">
        <x:v>practises</x:v>
      </x:c>
      <x:c r="D33" s="9" t="n">
        <x:v>3</x:v>
      </x:c>
      <x:c r="E33" s="9" t="str">
        <x:v>Local IB learning target; not an official numbered IB outcome</x:v>
      </x:c>
    </x:row>
    <x:row r="34" ht="32" customHeight="1">
      <x:c r="A34" s="10" t="str">
        <x:v>ibds-26-s02-transfer</x:v>
      </x:c>
      <x:c r="B34" s="10" t="str">
        <x:v>ds-u02-002</x:v>
      </x:c>
      <x:c r="C34" s="10" t="str">
        <x:v>assesses</x:v>
      </x:c>
      <x:c r="D34" s="10" t="n">
        <x:v>4</x:v>
      </x:c>
      <x:c r="E34" s="10" t="str">
        <x:v>Local IB learning target; not an official numbered IB outcome</x:v>
      </x:c>
    </x:row>
    <x:row r="35" ht="32" customHeight="1">
      <x:c r="A35" s="9" t="str">
        <x:v>ibds-26-s02-transfer</x:v>
      </x:c>
      <x:c r="B35" s="9" t="str">
        <x:v>ds-u03-006</x:v>
      </x:c>
      <x:c r="C35" s="9" t="str">
        <x:v>assesses</x:v>
      </x:c>
      <x:c r="D35" s="9" t="n">
        <x:v>4</x:v>
      </x:c>
      <x:c r="E35" s="9" t="str">
        <x:v>Local IB learning target; not an official numbered IB outcome</x:v>
      </x:c>
    </x:row>
    <x:row r="36" ht="32" customHeight="1">
      <x:c r="A36" s="10" t="str">
        <x:v>ibds-26-s02-transfer</x:v>
      </x:c>
      <x:c r="B36" s="10" t="str">
        <x:v>ds-plan-evaluation</x:v>
      </x:c>
      <x:c r="C36" s="10" t="str">
        <x:v>assesses</x:v>
      </x:c>
      <x:c r="D36" s="10" t="n">
        <x:v>4</x:v>
      </x:c>
      <x:c r="E36" s="10" t="str">
        <x:v>Local IB learning target; not an official numbered IB outcome</x:v>
      </x:c>
    </x:row>
    <x:row r="37" ht="32" customHeight="1">
      <x:c r="A37" s="9" t="str">
        <x:v>ibds-26-s03-weekly-05</x:v>
      </x:c>
      <x:c r="B37" s="9" t="str">
        <x:v>ds-u03-001</x:v>
      </x:c>
      <x:c r="C37" s="9" t="str">
        <x:v>practises</x:v>
      </x:c>
      <x:c r="D37" s="9" t="n">
        <x:v>5</x:v>
      </x:c>
      <x:c r="E37" s="9" t="str">
        <x:v>Local IB learning target; not an official numbered IB outcome</x:v>
      </x:c>
    </x:row>
    <x:row r="38" ht="32" customHeight="1">
      <x:c r="A38" s="10" t="str">
        <x:v>ibds-26-s03-weekly-05</x:v>
      </x:c>
      <x:c r="B38" s="10" t="str">
        <x:v>ds-u03-002</x:v>
      </x:c>
      <x:c r="C38" s="10" t="str">
        <x:v>practises</x:v>
      </x:c>
      <x:c r="D38" s="10" t="n">
        <x:v>5</x:v>
      </x:c>
      <x:c r="E38" s="10" t="str">
        <x:v>Local IB learning target; not an official numbered IB outcome</x:v>
      </x:c>
    </x:row>
    <x:row r="39" ht="32" customHeight="1">
      <x:c r="A39" s="9" t="str">
        <x:v>ibds-26-s03-weekly-05</x:v>
      </x:c>
      <x:c r="B39" s="9" t="str">
        <x:v>ds-u03-003</x:v>
      </x:c>
      <x:c r="C39" s="9" t="str">
        <x:v>practises</x:v>
      </x:c>
      <x:c r="D39" s="9" t="n">
        <x:v>5</x:v>
      </x:c>
      <x:c r="E39" s="9" t="str">
        <x:v>Local IB learning target; not an official numbered IB outcome</x:v>
      </x:c>
    </x:row>
    <x:row r="40" ht="32" customHeight="1">
      <x:c r="A40" s="10" t="str">
        <x:v>ibds-26-s03-weekly-05</x:v>
      </x:c>
      <x:c r="B40" s="10" t="str">
        <x:v>ds-u03-004</x:v>
      </x:c>
      <x:c r="C40" s="10" t="str">
        <x:v>practises</x:v>
      </x:c>
      <x:c r="D40" s="10" t="n">
        <x:v>5</x:v>
      </x:c>
      <x:c r="E40" s="10" t="str">
        <x:v>Local IB learning target; not an official numbered IB outcome</x:v>
      </x:c>
    </x:row>
    <x:row r="41" ht="32" customHeight="1">
      <x:c r="A41" s="9" t="str">
        <x:v>ibds-26-s03-weekly-05</x:v>
      </x:c>
      <x:c r="B41" s="9" t="str">
        <x:v>ds-u03-005</x:v>
      </x:c>
      <x:c r="C41" s="9" t="str">
        <x:v>practises</x:v>
      </x:c>
      <x:c r="D41" s="9" t="n">
        <x:v>5</x:v>
      </x:c>
      <x:c r="E41" s="9" t="str">
        <x:v>Local IB learning target; not an official numbered IB outcome</x:v>
      </x:c>
    </x:row>
    <x:row r="42" ht="32" customHeight="1">
      <x:c r="A42" s="10" t="str">
        <x:v>ibds-26-s03-weekly-05</x:v>
      </x:c>
      <x:c r="B42" s="10" t="str">
        <x:v>ds-u04-001</x:v>
      </x:c>
      <x:c r="C42" s="10" t="str">
        <x:v>practises</x:v>
      </x:c>
      <x:c r="D42" s="10" t="n">
        <x:v>5</x:v>
      </x:c>
      <x:c r="E42" s="10" t="str">
        <x:v>Local IB learning target; not an official numbered IB outcome</x:v>
      </x:c>
    </x:row>
    <x:row r="43" ht="32" customHeight="1">
      <x:c r="A43" s="9" t="str">
        <x:v>ibds-26-s03-weekly-05</x:v>
      </x:c>
      <x:c r="B43" s="9" t="str">
        <x:v>ds-u04-002</x:v>
      </x:c>
      <x:c r="C43" s="9" t="str">
        <x:v>practises</x:v>
      </x:c>
      <x:c r="D43" s="9" t="n">
        <x:v>5</x:v>
      </x:c>
      <x:c r="E43" s="9" t="str">
        <x:v>Local IB learning target; not an official numbered IB outcome</x:v>
      </x:c>
    </x:row>
    <x:row r="44" ht="32" customHeight="1">
      <x:c r="A44" s="10" t="str">
        <x:v>ibds-26-s03-weekly-05</x:v>
      </x:c>
      <x:c r="B44" s="10" t="str">
        <x:v>ds-u04-003</x:v>
      </x:c>
      <x:c r="C44" s="10" t="str">
        <x:v>practises</x:v>
      </x:c>
      <x:c r="D44" s="10" t="n">
        <x:v>5</x:v>
      </x:c>
      <x:c r="E44" s="10" t="str">
        <x:v>Local IB learning target; not an official numbered IB outcome</x:v>
      </x:c>
    </x:row>
    <x:row r="45" ht="32" customHeight="1">
      <x:c r="A45" s="9" t="str">
        <x:v>ibds-26-s03-weekly-05</x:v>
      </x:c>
      <x:c r="B45" s="9" t="str">
        <x:v>ds-u04-004</x:v>
      </x:c>
      <x:c r="C45" s="9" t="str">
        <x:v>practises</x:v>
      </x:c>
      <x:c r="D45" s="9" t="n">
        <x:v>5</x:v>
      </x:c>
      <x:c r="E45" s="9" t="str">
        <x:v>Local IB learning target; not an official numbered IB outcome</x:v>
      </x:c>
    </x:row>
    <x:row r="46" ht="32" customHeight="1">
      <x:c r="A46" s="10" t="str">
        <x:v>ibds-26-s03-weekly-05</x:v>
      </x:c>
      <x:c r="B46" s="10" t="str">
        <x:v>ds-u04-005</x:v>
      </x:c>
      <x:c r="C46" s="10" t="str">
        <x:v>practises</x:v>
      </x:c>
      <x:c r="D46" s="10" t="n">
        <x:v>5</x:v>
      </x:c>
      <x:c r="E46" s="10" t="str">
        <x:v>Local IB learning target; not an official numbered IB outcome</x:v>
      </x:c>
    </x:row>
    <x:row r="47" ht="32" customHeight="1">
      <x:c r="A47" s="9" t="str">
        <x:v>ibds-26-s03-weekly-05</x:v>
      </x:c>
      <x:c r="B47" s="9" t="str">
        <x:v>ds-u04-006</x:v>
      </x:c>
      <x:c r="C47" s="9" t="str">
        <x:v>practises</x:v>
      </x:c>
      <x:c r="D47" s="9" t="n">
        <x:v>5</x:v>
      </x:c>
      <x:c r="E47" s="9" t="str">
        <x:v>Local IB learning target; not an official numbered IB outcome</x:v>
      </x:c>
    </x:row>
    <x:row r="48" ht="32" customHeight="1">
      <x:c r="A48" s="10" t="str">
        <x:v>ibds-26-s03-weekly-06</x:v>
      </x:c>
      <x:c r="B48" s="10" t="str">
        <x:v>ds-u03-001</x:v>
      </x:c>
      <x:c r="C48" s="10" t="str">
        <x:v>practises</x:v>
      </x:c>
      <x:c r="D48" s="10" t="n">
        <x:v>6</x:v>
      </x:c>
      <x:c r="E48" s="10" t="str">
        <x:v>Local IB learning target; not an official numbered IB outcome</x:v>
      </x:c>
    </x:row>
    <x:row r="49" ht="32" customHeight="1">
      <x:c r="A49" s="9" t="str">
        <x:v>ibds-26-s03-weekly-06</x:v>
      </x:c>
      <x:c r="B49" s="9" t="str">
        <x:v>ds-u03-002</x:v>
      </x:c>
      <x:c r="C49" s="9" t="str">
        <x:v>practises</x:v>
      </x:c>
      <x:c r="D49" s="9" t="n">
        <x:v>6</x:v>
      </x:c>
      <x:c r="E49" s="9" t="str">
        <x:v>Local IB learning target; not an official numbered IB outcome</x:v>
      </x:c>
    </x:row>
    <x:row r="50" ht="32" customHeight="1">
      <x:c r="A50" s="10" t="str">
        <x:v>ibds-26-s03-weekly-06</x:v>
      </x:c>
      <x:c r="B50" s="10" t="str">
        <x:v>ds-u03-003</x:v>
      </x:c>
      <x:c r="C50" s="10" t="str">
        <x:v>practises</x:v>
      </x:c>
      <x:c r="D50" s="10" t="n">
        <x:v>6</x:v>
      </x:c>
      <x:c r="E50" s="10" t="str">
        <x:v>Local IB learning target; not an official numbered IB outcome</x:v>
      </x:c>
    </x:row>
    <x:row r="51" ht="32" customHeight="1">
      <x:c r="A51" s="9" t="str">
        <x:v>ibds-26-s03-weekly-06</x:v>
      </x:c>
      <x:c r="B51" s="9" t="str">
        <x:v>ds-u03-004</x:v>
      </x:c>
      <x:c r="C51" s="9" t="str">
        <x:v>practises</x:v>
      </x:c>
      <x:c r="D51" s="9" t="n">
        <x:v>6</x:v>
      </x:c>
      <x:c r="E51" s="9" t="str">
        <x:v>Local IB learning target; not an official numbered IB outcome</x:v>
      </x:c>
    </x:row>
    <x:row r="52" ht="32" customHeight="1">
      <x:c r="A52" s="10" t="str">
        <x:v>ibds-26-s03-weekly-06</x:v>
      </x:c>
      <x:c r="B52" s="10" t="str">
        <x:v>ds-u03-005</x:v>
      </x:c>
      <x:c r="C52" s="10" t="str">
        <x:v>practises</x:v>
      </x:c>
      <x:c r="D52" s="10" t="n">
        <x:v>6</x:v>
      </x:c>
      <x:c r="E52" s="10" t="str">
        <x:v>Local IB learning target; not an official numbered IB outcome</x:v>
      </x:c>
    </x:row>
    <x:row r="53" ht="32" customHeight="1">
      <x:c r="A53" s="9" t="str">
        <x:v>ibds-26-s03-weekly-06</x:v>
      </x:c>
      <x:c r="B53" s="9" t="str">
        <x:v>ds-u04-001</x:v>
      </x:c>
      <x:c r="C53" s="9" t="str">
        <x:v>practises</x:v>
      </x:c>
      <x:c r="D53" s="9" t="n">
        <x:v>6</x:v>
      </x:c>
      <x:c r="E53" s="9" t="str">
        <x:v>Local IB learning target; not an official numbered IB outcome</x:v>
      </x:c>
    </x:row>
    <x:row r="54" ht="32" customHeight="1">
      <x:c r="A54" s="10" t="str">
        <x:v>ibds-26-s03-weekly-06</x:v>
      </x:c>
      <x:c r="B54" s="10" t="str">
        <x:v>ds-u04-002</x:v>
      </x:c>
      <x:c r="C54" s="10" t="str">
        <x:v>practises</x:v>
      </x:c>
      <x:c r="D54" s="10" t="n">
        <x:v>6</x:v>
      </x:c>
      <x:c r="E54" s="10" t="str">
        <x:v>Local IB learning target; not an official numbered IB outcome</x:v>
      </x:c>
    </x:row>
    <x:row r="55" ht="32" customHeight="1">
      <x:c r="A55" s="9" t="str">
        <x:v>ibds-26-s03-weekly-06</x:v>
      </x:c>
      <x:c r="B55" s="9" t="str">
        <x:v>ds-u04-003</x:v>
      </x:c>
      <x:c r="C55" s="9" t="str">
        <x:v>practises</x:v>
      </x:c>
      <x:c r="D55" s="9" t="n">
        <x:v>6</x:v>
      </x:c>
      <x:c r="E55" s="9" t="str">
        <x:v>Local IB learning target; not an official numbered IB outcome</x:v>
      </x:c>
    </x:row>
    <x:row r="56" ht="32" customHeight="1">
      <x:c r="A56" s="10" t="str">
        <x:v>ibds-26-s03-weekly-06</x:v>
      </x:c>
      <x:c r="B56" s="10" t="str">
        <x:v>ds-u04-004</x:v>
      </x:c>
      <x:c r="C56" s="10" t="str">
        <x:v>practises</x:v>
      </x:c>
      <x:c r="D56" s="10" t="n">
        <x:v>6</x:v>
      </x:c>
      <x:c r="E56" s="10" t="str">
        <x:v>Local IB learning target; not an official numbered IB outcome</x:v>
      </x:c>
    </x:row>
    <x:row r="57" ht="32" customHeight="1">
      <x:c r="A57" s="9" t="str">
        <x:v>ibds-26-s03-weekly-06</x:v>
      </x:c>
      <x:c r="B57" s="9" t="str">
        <x:v>ds-u04-005</x:v>
      </x:c>
      <x:c r="C57" s="9" t="str">
        <x:v>practises</x:v>
      </x:c>
      <x:c r="D57" s="9" t="n">
        <x:v>6</x:v>
      </x:c>
      <x:c r="E57" s="9" t="str">
        <x:v>Local IB learning target; not an official numbered IB outcome</x:v>
      </x:c>
    </x:row>
    <x:row r="58" ht="32" customHeight="1">
      <x:c r="A58" s="10" t="str">
        <x:v>ibds-26-s03-weekly-06</x:v>
      </x:c>
      <x:c r="B58" s="10" t="str">
        <x:v>ds-u04-006</x:v>
      </x:c>
      <x:c r="C58" s="10" t="str">
        <x:v>practises</x:v>
      </x:c>
      <x:c r="D58" s="10" t="n">
        <x:v>6</x:v>
      </x:c>
      <x:c r="E58" s="10" t="str">
        <x:v>Local IB learning target; not an official numbered IB outcome</x:v>
      </x:c>
    </x:row>
    <x:row r="59" ht="32" customHeight="1">
      <x:c r="A59" s="9" t="str">
        <x:v>ibds-26-s03-quiz</x:v>
      </x:c>
      <x:c r="B59" s="9" t="str">
        <x:v>ds-u03-001</x:v>
      </x:c>
      <x:c r="C59" s="9" t="str">
        <x:v>practises</x:v>
      </x:c>
      <x:c r="D59" s="9" t="n">
        <x:v>5</x:v>
      </x:c>
      <x:c r="E59" s="9" t="str">
        <x:v>Local IB learning target; not an official numbered IB outcome</x:v>
      </x:c>
    </x:row>
    <x:row r="60" ht="32" customHeight="1">
      <x:c r="A60" s="10" t="str">
        <x:v>ibds-26-s03-quiz</x:v>
      </x:c>
      <x:c r="B60" s="10" t="str">
        <x:v>ds-u03-002</x:v>
      </x:c>
      <x:c r="C60" s="10" t="str">
        <x:v>practises</x:v>
      </x:c>
      <x:c r="D60" s="10" t="n">
        <x:v>5</x:v>
      </x:c>
      <x:c r="E60" s="10" t="str">
        <x:v>Local IB learning target; not an official numbered IB outcome</x:v>
      </x:c>
    </x:row>
    <x:row r="61" ht="32" customHeight="1">
      <x:c r="A61" s="9" t="str">
        <x:v>ibds-26-s03-quiz</x:v>
      </x:c>
      <x:c r="B61" s="9" t="str">
        <x:v>ds-u03-003</x:v>
      </x:c>
      <x:c r="C61" s="9" t="str">
        <x:v>practises</x:v>
      </x:c>
      <x:c r="D61" s="9" t="n">
        <x:v>5</x:v>
      </x:c>
      <x:c r="E61" s="9" t="str">
        <x:v>Local IB learning target; not an official numbered IB outcome</x:v>
      </x:c>
    </x:row>
    <x:row r="62" ht="32" customHeight="1">
      <x:c r="A62" s="10" t="str">
        <x:v>ibds-26-s03-quiz</x:v>
      </x:c>
      <x:c r="B62" s="10" t="str">
        <x:v>ds-u03-004</x:v>
      </x:c>
      <x:c r="C62" s="10" t="str">
        <x:v>practises</x:v>
      </x:c>
      <x:c r="D62" s="10" t="n">
        <x:v>5</x:v>
      </x:c>
      <x:c r="E62" s="10" t="str">
        <x:v>Local IB learning target; not an official numbered IB outcome</x:v>
      </x:c>
    </x:row>
    <x:row r="63" ht="32" customHeight="1">
      <x:c r="A63" s="9" t="str">
        <x:v>ibds-26-s03-quiz</x:v>
      </x:c>
      <x:c r="B63" s="9" t="str">
        <x:v>ds-u03-005</x:v>
      </x:c>
      <x:c r="C63" s="9" t="str">
        <x:v>practises</x:v>
      </x:c>
      <x:c r="D63" s="9" t="n">
        <x:v>5</x:v>
      </x:c>
      <x:c r="E63" s="9" t="str">
        <x:v>Local IB learning target; not an official numbered IB outcome</x:v>
      </x:c>
    </x:row>
    <x:row r="64" ht="32" customHeight="1">
      <x:c r="A64" s="10" t="str">
        <x:v>ibds-26-s03-quiz</x:v>
      </x:c>
      <x:c r="B64" s="10" t="str">
        <x:v>ds-u04-001</x:v>
      </x:c>
      <x:c r="C64" s="10" t="str">
        <x:v>practises</x:v>
      </x:c>
      <x:c r="D64" s="10" t="n">
        <x:v>5</x:v>
      </x:c>
      <x:c r="E64" s="10" t="str">
        <x:v>Local IB learning target; not an official numbered IB outcome</x:v>
      </x:c>
    </x:row>
    <x:row r="65" ht="32" customHeight="1">
      <x:c r="A65" s="9" t="str">
        <x:v>ibds-26-s03-quiz</x:v>
      </x:c>
      <x:c r="B65" s="9" t="str">
        <x:v>ds-u04-002</x:v>
      </x:c>
      <x:c r="C65" s="9" t="str">
        <x:v>practises</x:v>
      </x:c>
      <x:c r="D65" s="9" t="n">
        <x:v>5</x:v>
      </x:c>
      <x:c r="E65" s="9" t="str">
        <x:v>Local IB learning target; not an official numbered IB outcome</x:v>
      </x:c>
    </x:row>
    <x:row r="66" ht="32" customHeight="1">
      <x:c r="A66" s="10" t="str">
        <x:v>ibds-26-s03-quiz</x:v>
      </x:c>
      <x:c r="B66" s="10" t="str">
        <x:v>ds-u04-003</x:v>
      </x:c>
      <x:c r="C66" s="10" t="str">
        <x:v>practises</x:v>
      </x:c>
      <x:c r="D66" s="10" t="n">
        <x:v>5</x:v>
      </x:c>
      <x:c r="E66" s="10" t="str">
        <x:v>Local IB learning target; not an official numbered IB outcome</x:v>
      </x:c>
    </x:row>
    <x:row r="67" ht="32" customHeight="1">
      <x:c r="A67" s="9" t="str">
        <x:v>ibds-26-s03-quiz</x:v>
      </x:c>
      <x:c r="B67" s="9" t="str">
        <x:v>ds-u04-004</x:v>
      </x:c>
      <x:c r="C67" s="9" t="str">
        <x:v>practises</x:v>
      </x:c>
      <x:c r="D67" s="9" t="n">
        <x:v>5</x:v>
      </x:c>
      <x:c r="E67" s="9" t="str">
        <x:v>Local IB learning target; not an official numbered IB outcome</x:v>
      </x:c>
    </x:row>
    <x:row r="68" ht="32" customHeight="1">
      <x:c r="A68" s="10" t="str">
        <x:v>ibds-26-s03-quiz</x:v>
      </x:c>
      <x:c r="B68" s="10" t="str">
        <x:v>ds-u04-005</x:v>
      </x:c>
      <x:c r="C68" s="10" t="str">
        <x:v>practises</x:v>
      </x:c>
      <x:c r="D68" s="10" t="n">
        <x:v>5</x:v>
      </x:c>
      <x:c r="E68" s="10" t="str">
        <x:v>Local IB learning target; not an official numbered IB outcome</x:v>
      </x:c>
    </x:row>
    <x:row r="69" ht="32" customHeight="1">
      <x:c r="A69" s="9" t="str">
        <x:v>ibds-26-s03-quiz</x:v>
      </x:c>
      <x:c r="B69" s="9" t="str">
        <x:v>ds-u04-006</x:v>
      </x:c>
      <x:c r="C69" s="9" t="str">
        <x:v>practises</x:v>
      </x:c>
      <x:c r="D69" s="9" t="n">
        <x:v>5</x:v>
      </x:c>
      <x:c r="E69" s="9" t="str">
        <x:v>Local IB learning target; not an official numbered IB outcome</x:v>
      </x:c>
    </x:row>
    <x:row r="70" ht="32" customHeight="1">
      <x:c r="A70" s="10" t="str">
        <x:v>ibds-26-s03-transfer</x:v>
      </x:c>
      <x:c r="B70" s="10" t="str">
        <x:v>ds-u03-001</x:v>
      </x:c>
      <x:c r="C70" s="10" t="str">
        <x:v>assesses</x:v>
      </x:c>
      <x:c r="D70" s="10" t="n">
        <x:v>6</x:v>
      </x:c>
      <x:c r="E70" s="10" t="str">
        <x:v>Local IB learning target; not an official numbered IB outcome</x:v>
      </x:c>
    </x:row>
    <x:row r="71" ht="32" customHeight="1">
      <x:c r="A71" s="9" t="str">
        <x:v>ibds-26-s03-transfer</x:v>
      </x:c>
      <x:c r="B71" s="9" t="str">
        <x:v>ds-u03-002</x:v>
      </x:c>
      <x:c r="C71" s="9" t="str">
        <x:v>assesses</x:v>
      </x:c>
      <x:c r="D71" s="9" t="n">
        <x:v>6</x:v>
      </x:c>
      <x:c r="E71" s="9" t="str">
        <x:v>Local IB learning target; not an official numbered IB outcome</x:v>
      </x:c>
    </x:row>
    <x:row r="72" ht="32" customHeight="1">
      <x:c r="A72" s="10" t="str">
        <x:v>ibds-26-s03-transfer</x:v>
      </x:c>
      <x:c r="B72" s="10" t="str">
        <x:v>ds-u03-003</x:v>
      </x:c>
      <x:c r="C72" s="10" t="str">
        <x:v>assesses</x:v>
      </x:c>
      <x:c r="D72" s="10" t="n">
        <x:v>6</x:v>
      </x:c>
      <x:c r="E72" s="10" t="str">
        <x:v>Local IB learning target; not an official numbered IB outcome</x:v>
      </x:c>
    </x:row>
    <x:row r="73" ht="32" customHeight="1">
      <x:c r="A73" s="9" t="str">
        <x:v>ibds-26-s03-transfer</x:v>
      </x:c>
      <x:c r="B73" s="9" t="str">
        <x:v>ds-u03-004</x:v>
      </x:c>
      <x:c r="C73" s="9" t="str">
        <x:v>assesses</x:v>
      </x:c>
      <x:c r="D73" s="9" t="n">
        <x:v>6</x:v>
      </x:c>
      <x:c r="E73" s="9" t="str">
        <x:v>Local IB learning target; not an official numbered IB outcome</x:v>
      </x:c>
    </x:row>
    <x:row r="74" ht="32" customHeight="1">
      <x:c r="A74" s="10" t="str">
        <x:v>ibds-26-s03-transfer</x:v>
      </x:c>
      <x:c r="B74" s="10" t="str">
        <x:v>ds-u03-005</x:v>
      </x:c>
      <x:c r="C74" s="10" t="str">
        <x:v>assesses</x:v>
      </x:c>
      <x:c r="D74" s="10" t="n">
        <x:v>6</x:v>
      </x:c>
      <x:c r="E74" s="10" t="str">
        <x:v>Local IB learning target; not an official numbered IB outcome</x:v>
      </x:c>
    </x:row>
    <x:row r="75" ht="32" customHeight="1">
      <x:c r="A75" s="9" t="str">
        <x:v>ibds-26-s03-transfer</x:v>
      </x:c>
      <x:c r="B75" s="9" t="str">
        <x:v>ds-u04-001</x:v>
      </x:c>
      <x:c r="C75" s="9" t="str">
        <x:v>assesses</x:v>
      </x:c>
      <x:c r="D75" s="9" t="n">
        <x:v>6</x:v>
      </x:c>
      <x:c r="E75" s="9" t="str">
        <x:v>Local IB learning target; not an official numbered IB outcome</x:v>
      </x:c>
    </x:row>
    <x:row r="76" ht="32" customHeight="1">
      <x:c r="A76" s="10" t="str">
        <x:v>ibds-26-s03-transfer</x:v>
      </x:c>
      <x:c r="B76" s="10" t="str">
        <x:v>ds-u04-002</x:v>
      </x:c>
      <x:c r="C76" s="10" t="str">
        <x:v>assesses</x:v>
      </x:c>
      <x:c r="D76" s="10" t="n">
        <x:v>6</x:v>
      </x:c>
      <x:c r="E76" s="10" t="str">
        <x:v>Local IB learning target; not an official numbered IB outcome</x:v>
      </x:c>
    </x:row>
    <x:row r="77" ht="32" customHeight="1">
      <x:c r="A77" s="9" t="str">
        <x:v>ibds-26-s03-transfer</x:v>
      </x:c>
      <x:c r="B77" s="9" t="str">
        <x:v>ds-u04-003</x:v>
      </x:c>
      <x:c r="C77" s="9" t="str">
        <x:v>assesses</x:v>
      </x:c>
      <x:c r="D77" s="9" t="n">
        <x:v>6</x:v>
      </x:c>
      <x:c r="E77" s="9" t="str">
        <x:v>Local IB learning target; not an official numbered IB outcome</x:v>
      </x:c>
    </x:row>
    <x:row r="78" ht="32" customHeight="1">
      <x:c r="A78" s="10" t="str">
        <x:v>ibds-26-s03-transfer</x:v>
      </x:c>
      <x:c r="B78" s="10" t="str">
        <x:v>ds-u04-004</x:v>
      </x:c>
      <x:c r="C78" s="10" t="str">
        <x:v>assesses</x:v>
      </x:c>
      <x:c r="D78" s="10" t="n">
        <x:v>6</x:v>
      </x:c>
      <x:c r="E78" s="10" t="str">
        <x:v>Local IB learning target; not an official numbered IB outcome</x:v>
      </x:c>
    </x:row>
    <x:row r="79" ht="32" customHeight="1">
      <x:c r="A79" s="9" t="str">
        <x:v>ibds-26-s03-transfer</x:v>
      </x:c>
      <x:c r="B79" s="9" t="str">
        <x:v>ds-u04-005</x:v>
      </x:c>
      <x:c r="C79" s="9" t="str">
        <x:v>assesses</x:v>
      </x:c>
      <x:c r="D79" s="9" t="n">
        <x:v>6</x:v>
      </x:c>
      <x:c r="E79" s="9" t="str">
        <x:v>Local IB learning target; not an official numbered IB outcome</x:v>
      </x:c>
    </x:row>
    <x:row r="80" ht="32" customHeight="1">
      <x:c r="A80" s="10" t="str">
        <x:v>ibds-26-s03-transfer</x:v>
      </x:c>
      <x:c r="B80" s="10" t="str">
        <x:v>ds-u04-006</x:v>
      </x:c>
      <x:c r="C80" s="10" t="str">
        <x:v>assesses</x:v>
      </x:c>
      <x:c r="D80" s="10" t="n">
        <x:v>6</x:v>
      </x:c>
      <x:c r="E80" s="10" t="str">
        <x:v>Local IB learning target; not an official numbered IB outcome</x:v>
      </x:c>
    </x:row>
    <x:row r="81" ht="32" customHeight="1">
      <x:c r="A81" s="9" t="str">
        <x:v>ibds-26-s04-weekly-07</x:v>
      </x:c>
      <x:c r="B81" s="9" t="str">
        <x:v>ds-u05-001</x:v>
      </x:c>
      <x:c r="C81" s="9" t="str">
        <x:v>practises</x:v>
      </x:c>
      <x:c r="D81" s="9" t="n">
        <x:v>7</x:v>
      </x:c>
      <x:c r="E81" s="9" t="str">
        <x:v>Local IB learning target; not an official numbered IB outcome</x:v>
      </x:c>
    </x:row>
    <x:row r="82" ht="32" customHeight="1">
      <x:c r="A82" s="10" t="str">
        <x:v>ibds-26-s04-weekly-07</x:v>
      </x:c>
      <x:c r="B82" s="10" t="str">
        <x:v>ds-u05-002</x:v>
      </x:c>
      <x:c r="C82" s="10" t="str">
        <x:v>practises</x:v>
      </x:c>
      <x:c r="D82" s="10" t="n">
        <x:v>7</x:v>
      </x:c>
      <x:c r="E82" s="10" t="str">
        <x:v>Local IB learning target; not an official numbered IB outcome</x:v>
      </x:c>
    </x:row>
    <x:row r="83" ht="32" customHeight="1">
      <x:c r="A83" s="9" t="str">
        <x:v>ibds-26-s04-weekly-07</x:v>
      </x:c>
      <x:c r="B83" s="9" t="str">
        <x:v>ds-u05-003</x:v>
      </x:c>
      <x:c r="C83" s="9" t="str">
        <x:v>practises</x:v>
      </x:c>
      <x:c r="D83" s="9" t="n">
        <x:v>7</x:v>
      </x:c>
      <x:c r="E83" s="9" t="str">
        <x:v>Local IB learning target; not an official numbered IB outcome</x:v>
      </x:c>
    </x:row>
    <x:row r="84" ht="32" customHeight="1">
      <x:c r="A84" s="10" t="str">
        <x:v>ibds-26-s04-weekly-07</x:v>
      </x:c>
      <x:c r="B84" s="10" t="str">
        <x:v>ds-u05-004</x:v>
      </x:c>
      <x:c r="C84" s="10" t="str">
        <x:v>practises</x:v>
      </x:c>
      <x:c r="D84" s="10" t="n">
        <x:v>7</x:v>
      </x:c>
      <x:c r="E84" s="10" t="str">
        <x:v>Local IB learning target; not an official numbered IB outcome</x:v>
      </x:c>
    </x:row>
    <x:row r="85" ht="32" customHeight="1">
      <x:c r="A85" s="9" t="str">
        <x:v>ibds-26-s04-weekly-07</x:v>
      </x:c>
      <x:c r="B85" s="9" t="str">
        <x:v>ds-u05-005</x:v>
      </x:c>
      <x:c r="C85" s="9" t="str">
        <x:v>practises</x:v>
      </x:c>
      <x:c r="D85" s="9" t="n">
        <x:v>7</x:v>
      </x:c>
      <x:c r="E85" s="9" t="str">
        <x:v>Local IB learning target; not an official numbered IB outcome</x:v>
      </x:c>
    </x:row>
    <x:row r="86" ht="32" customHeight="1">
      <x:c r="A86" s="10" t="str">
        <x:v>ibds-26-s04-weekly-07</x:v>
      </x:c>
      <x:c r="B86" s="10" t="str">
        <x:v>ds-u06-001</x:v>
      </x:c>
      <x:c r="C86" s="10" t="str">
        <x:v>practises</x:v>
      </x:c>
      <x:c r="D86" s="10" t="n">
        <x:v>7</x:v>
      </x:c>
      <x:c r="E86" s="10" t="str">
        <x:v>Local IB learning target; not an official numbered IB outcome</x:v>
      </x:c>
    </x:row>
    <x:row r="87" ht="32" customHeight="1">
      <x:c r="A87" s="9" t="str">
        <x:v>ibds-26-s04-weekly-07</x:v>
      </x:c>
      <x:c r="B87" s="9" t="str">
        <x:v>ds-u06-002</x:v>
      </x:c>
      <x:c r="C87" s="9" t="str">
        <x:v>practises</x:v>
      </x:c>
      <x:c r="D87" s="9" t="n">
        <x:v>7</x:v>
      </x:c>
      <x:c r="E87" s="9" t="str">
        <x:v>Local IB learning target; not an official numbered IB outcome</x:v>
      </x:c>
    </x:row>
    <x:row r="88" ht="32" customHeight="1">
      <x:c r="A88" s="10" t="str">
        <x:v>ibds-26-s04-weekly-07</x:v>
      </x:c>
      <x:c r="B88" s="10" t="str">
        <x:v>ds-u06-003</x:v>
      </x:c>
      <x:c r="C88" s="10" t="str">
        <x:v>practises</x:v>
      </x:c>
      <x:c r="D88" s="10" t="n">
        <x:v>7</x:v>
      </x:c>
      <x:c r="E88" s="10" t="str">
        <x:v>Local IB learning target; not an official numbered IB outcome</x:v>
      </x:c>
    </x:row>
    <x:row r="89" ht="32" customHeight="1">
      <x:c r="A89" s="9" t="str">
        <x:v>ibds-26-s04-weekly-07</x:v>
      </x:c>
      <x:c r="B89" s="9" t="str">
        <x:v>ds-u06-004</x:v>
      </x:c>
      <x:c r="C89" s="9" t="str">
        <x:v>practises</x:v>
      </x:c>
      <x:c r="D89" s="9" t="n">
        <x:v>7</x:v>
      </x:c>
      <x:c r="E89" s="9" t="str">
        <x:v>Local IB learning target; not an official numbered IB outcome</x:v>
      </x:c>
    </x:row>
    <x:row r="90" ht="32" customHeight="1">
      <x:c r="A90" s="10" t="str">
        <x:v>ibds-26-s04-weekly-07</x:v>
      </x:c>
      <x:c r="B90" s="10" t="str">
        <x:v>ds-u06-005</x:v>
      </x:c>
      <x:c r="C90" s="10" t="str">
        <x:v>practises</x:v>
      </x:c>
      <x:c r="D90" s="10" t="n">
        <x:v>7</x:v>
      </x:c>
      <x:c r="E90" s="10" t="str">
        <x:v>Local IB learning target; not an official numbered IB outcome</x:v>
      </x:c>
    </x:row>
    <x:row r="91" ht="32" customHeight="1">
      <x:c r="A91" s="9" t="str">
        <x:v>ibds-26-s04-weekly-07</x:v>
      </x:c>
      <x:c r="B91" s="9" t="str">
        <x:v>ds-u06-006</x:v>
      </x:c>
      <x:c r="C91" s="9" t="str">
        <x:v>practises</x:v>
      </x:c>
      <x:c r="D91" s="9" t="n">
        <x:v>7</x:v>
      </x:c>
      <x:c r="E91" s="9" t="str">
        <x:v>Local IB learning target; not an official numbered IB outcome</x:v>
      </x:c>
    </x:row>
    <x:row r="92" ht="32" customHeight="1">
      <x:c r="A92" s="10" t="str">
        <x:v>ibds-26-s04-weekly-08</x:v>
      </x:c>
      <x:c r="B92" s="10" t="str">
        <x:v>ds-u05-001</x:v>
      </x:c>
      <x:c r="C92" s="10" t="str">
        <x:v>practises</x:v>
      </x:c>
      <x:c r="D92" s="10" t="n">
        <x:v>8</x:v>
      </x:c>
      <x:c r="E92" s="10" t="str">
        <x:v>Local IB learning target; not an official numbered IB outcome</x:v>
      </x:c>
    </x:row>
    <x:row r="93" ht="32" customHeight="1">
      <x:c r="A93" s="9" t="str">
        <x:v>ibds-26-s04-weekly-08</x:v>
      </x:c>
      <x:c r="B93" s="9" t="str">
        <x:v>ds-u05-002</x:v>
      </x:c>
      <x:c r="C93" s="9" t="str">
        <x:v>practises</x:v>
      </x:c>
      <x:c r="D93" s="9" t="n">
        <x:v>8</x:v>
      </x:c>
      <x:c r="E93" s="9" t="str">
        <x:v>Local IB learning target; not an official numbered IB outcome</x:v>
      </x:c>
    </x:row>
    <x:row r="94" ht="32" customHeight="1">
      <x:c r="A94" s="10" t="str">
        <x:v>ibds-26-s04-weekly-08</x:v>
      </x:c>
      <x:c r="B94" s="10" t="str">
        <x:v>ds-u05-003</x:v>
      </x:c>
      <x:c r="C94" s="10" t="str">
        <x:v>practises</x:v>
      </x:c>
      <x:c r="D94" s="10" t="n">
        <x:v>8</x:v>
      </x:c>
      <x:c r="E94" s="10" t="str">
        <x:v>Local IB learning target; not an official numbered IB outcome</x:v>
      </x:c>
    </x:row>
    <x:row r="95" ht="32" customHeight="1">
      <x:c r="A95" s="9" t="str">
        <x:v>ibds-26-s04-weekly-08</x:v>
      </x:c>
      <x:c r="B95" s="9" t="str">
        <x:v>ds-u05-004</x:v>
      </x:c>
      <x:c r="C95" s="9" t="str">
        <x:v>practises</x:v>
      </x:c>
      <x:c r="D95" s="9" t="n">
        <x:v>8</x:v>
      </x:c>
      <x:c r="E95" s="9" t="str">
        <x:v>Local IB learning target; not an official numbered IB outcome</x:v>
      </x:c>
    </x:row>
    <x:row r="96" ht="32" customHeight="1">
      <x:c r="A96" s="10" t="str">
        <x:v>ibds-26-s04-weekly-08</x:v>
      </x:c>
      <x:c r="B96" s="10" t="str">
        <x:v>ds-u05-005</x:v>
      </x:c>
      <x:c r="C96" s="10" t="str">
        <x:v>practises</x:v>
      </x:c>
      <x:c r="D96" s="10" t="n">
        <x:v>8</x:v>
      </x:c>
      <x:c r="E96" s="10" t="str">
        <x:v>Local IB learning target; not an official numbered IB outcome</x:v>
      </x:c>
    </x:row>
    <x:row r="97" ht="32" customHeight="1">
      <x:c r="A97" s="9" t="str">
        <x:v>ibds-26-s04-weekly-08</x:v>
      </x:c>
      <x:c r="B97" s="9" t="str">
        <x:v>ds-u06-001</x:v>
      </x:c>
      <x:c r="C97" s="9" t="str">
        <x:v>practises</x:v>
      </x:c>
      <x:c r="D97" s="9" t="n">
        <x:v>8</x:v>
      </x:c>
      <x:c r="E97" s="9" t="str">
        <x:v>Local IB learning target; not an official numbered IB outcome</x:v>
      </x:c>
    </x:row>
    <x:row r="98" ht="32" customHeight="1">
      <x:c r="A98" s="10" t="str">
        <x:v>ibds-26-s04-weekly-08</x:v>
      </x:c>
      <x:c r="B98" s="10" t="str">
        <x:v>ds-u06-002</x:v>
      </x:c>
      <x:c r="C98" s="10" t="str">
        <x:v>practises</x:v>
      </x:c>
      <x:c r="D98" s="10" t="n">
        <x:v>8</x:v>
      </x:c>
      <x:c r="E98" s="10" t="str">
        <x:v>Local IB learning target; not an official numbered IB outcome</x:v>
      </x:c>
    </x:row>
    <x:row r="99" ht="32" customHeight="1">
      <x:c r="A99" s="9" t="str">
        <x:v>ibds-26-s04-weekly-08</x:v>
      </x:c>
      <x:c r="B99" s="9" t="str">
        <x:v>ds-u06-003</x:v>
      </x:c>
      <x:c r="C99" s="9" t="str">
        <x:v>practises</x:v>
      </x:c>
      <x:c r="D99" s="9" t="n">
        <x:v>8</x:v>
      </x:c>
      <x:c r="E99" s="9" t="str">
        <x:v>Local IB learning target; not an official numbered IB outcome</x:v>
      </x:c>
    </x:row>
    <x:row r="100" ht="32" customHeight="1">
      <x:c r="A100" s="10" t="str">
        <x:v>ibds-26-s04-weekly-08</x:v>
      </x:c>
      <x:c r="B100" s="10" t="str">
        <x:v>ds-u06-004</x:v>
      </x:c>
      <x:c r="C100" s="10" t="str">
        <x:v>practises</x:v>
      </x:c>
      <x:c r="D100" s="10" t="n">
        <x:v>8</x:v>
      </x:c>
      <x:c r="E100" s="10" t="str">
        <x:v>Local IB learning target; not an official numbered IB outcome</x:v>
      </x:c>
    </x:row>
    <x:row r="101" ht="32" customHeight="1">
      <x:c r="A101" s="9" t="str">
        <x:v>ibds-26-s04-weekly-08</x:v>
      </x:c>
      <x:c r="B101" s="9" t="str">
        <x:v>ds-u06-005</x:v>
      </x:c>
      <x:c r="C101" s="9" t="str">
        <x:v>practises</x:v>
      </x:c>
      <x:c r="D101" s="9" t="n">
        <x:v>8</x:v>
      </x:c>
      <x:c r="E101" s="9" t="str">
        <x:v>Local IB learning target; not an official numbered IB outcome</x:v>
      </x:c>
    </x:row>
    <x:row r="102" ht="32" customHeight="1">
      <x:c r="A102" s="10" t="str">
        <x:v>ibds-26-s04-weekly-08</x:v>
      </x:c>
      <x:c r="B102" s="10" t="str">
        <x:v>ds-u06-006</x:v>
      </x:c>
      <x:c r="C102" s="10" t="str">
        <x:v>practises</x:v>
      </x:c>
      <x:c r="D102" s="10" t="n">
        <x:v>8</x:v>
      </x:c>
      <x:c r="E102" s="10" t="str">
        <x:v>Local IB learning target; not an official numbered IB outcome</x:v>
      </x:c>
    </x:row>
    <x:row r="103" ht="32" customHeight="1">
      <x:c r="A103" s="9" t="str">
        <x:v>ibds-26-s04-quiz</x:v>
      </x:c>
      <x:c r="B103" s="9" t="str">
        <x:v>ds-u05-001</x:v>
      </x:c>
      <x:c r="C103" s="9" t="str">
        <x:v>practises</x:v>
      </x:c>
      <x:c r="D103" s="9" t="n">
        <x:v>7</x:v>
      </x:c>
      <x:c r="E103" s="9" t="str">
        <x:v>Local IB learning target; not an official numbered IB outcome</x:v>
      </x:c>
    </x:row>
    <x:row r="104" ht="32" customHeight="1">
      <x:c r="A104" s="10" t="str">
        <x:v>ibds-26-s04-quiz</x:v>
      </x:c>
      <x:c r="B104" s="10" t="str">
        <x:v>ds-u05-002</x:v>
      </x:c>
      <x:c r="C104" s="10" t="str">
        <x:v>practises</x:v>
      </x:c>
      <x:c r="D104" s="10" t="n">
        <x:v>7</x:v>
      </x:c>
      <x:c r="E104" s="10" t="str">
        <x:v>Local IB learning target; not an official numbered IB outcome</x:v>
      </x:c>
    </x:row>
    <x:row r="105" ht="32" customHeight="1">
      <x:c r="A105" s="9" t="str">
        <x:v>ibds-26-s04-quiz</x:v>
      </x:c>
      <x:c r="B105" s="9" t="str">
        <x:v>ds-u05-003</x:v>
      </x:c>
      <x:c r="C105" s="9" t="str">
        <x:v>practises</x:v>
      </x:c>
      <x:c r="D105" s="9" t="n">
        <x:v>7</x:v>
      </x:c>
      <x:c r="E105" s="9" t="str">
        <x:v>Local IB learning target; not an official numbered IB outcome</x:v>
      </x:c>
    </x:row>
    <x:row r="106" ht="32" customHeight="1">
      <x:c r="A106" s="10" t="str">
        <x:v>ibds-26-s04-quiz</x:v>
      </x:c>
      <x:c r="B106" s="10" t="str">
        <x:v>ds-u05-004</x:v>
      </x:c>
      <x:c r="C106" s="10" t="str">
        <x:v>practises</x:v>
      </x:c>
      <x:c r="D106" s="10" t="n">
        <x:v>7</x:v>
      </x:c>
      <x:c r="E106" s="10" t="str">
        <x:v>Local IB learning target; not an official numbered IB outcome</x:v>
      </x:c>
    </x:row>
    <x:row r="107" ht="32" customHeight="1">
      <x:c r="A107" s="9" t="str">
        <x:v>ibds-26-s04-quiz</x:v>
      </x:c>
      <x:c r="B107" s="9" t="str">
        <x:v>ds-u05-005</x:v>
      </x:c>
      <x:c r="C107" s="9" t="str">
        <x:v>practises</x:v>
      </x:c>
      <x:c r="D107" s="9" t="n">
        <x:v>7</x:v>
      </x:c>
      <x:c r="E107" s="9" t="str">
        <x:v>Local IB learning target; not an official numbered IB outcome</x:v>
      </x:c>
    </x:row>
    <x:row r="108" ht="32" customHeight="1">
      <x:c r="A108" s="10" t="str">
        <x:v>ibds-26-s04-quiz</x:v>
      </x:c>
      <x:c r="B108" s="10" t="str">
        <x:v>ds-u06-001</x:v>
      </x:c>
      <x:c r="C108" s="10" t="str">
        <x:v>practises</x:v>
      </x:c>
      <x:c r="D108" s="10" t="n">
        <x:v>7</x:v>
      </x:c>
      <x:c r="E108" s="10" t="str">
        <x:v>Local IB learning target; not an official numbered IB outcome</x:v>
      </x:c>
    </x:row>
    <x:row r="109" ht="32" customHeight="1">
      <x:c r="A109" s="9" t="str">
        <x:v>ibds-26-s04-quiz</x:v>
      </x:c>
      <x:c r="B109" s="9" t="str">
        <x:v>ds-u06-002</x:v>
      </x:c>
      <x:c r="C109" s="9" t="str">
        <x:v>practises</x:v>
      </x:c>
      <x:c r="D109" s="9" t="n">
        <x:v>7</x:v>
      </x:c>
      <x:c r="E109" s="9" t="str">
        <x:v>Local IB learning target; not an official numbered IB outcome</x:v>
      </x:c>
    </x:row>
    <x:row r="110" ht="32" customHeight="1">
      <x:c r="A110" s="10" t="str">
        <x:v>ibds-26-s04-quiz</x:v>
      </x:c>
      <x:c r="B110" s="10" t="str">
        <x:v>ds-u06-003</x:v>
      </x:c>
      <x:c r="C110" s="10" t="str">
        <x:v>practises</x:v>
      </x:c>
      <x:c r="D110" s="10" t="n">
        <x:v>7</x:v>
      </x:c>
      <x:c r="E110" s="10" t="str">
        <x:v>Local IB learning target; not an official numbered IB outcome</x:v>
      </x:c>
    </x:row>
    <x:row r="111" ht="32" customHeight="1">
      <x:c r="A111" s="9" t="str">
        <x:v>ibds-26-s04-quiz</x:v>
      </x:c>
      <x:c r="B111" s="9" t="str">
        <x:v>ds-u06-004</x:v>
      </x:c>
      <x:c r="C111" s="9" t="str">
        <x:v>practises</x:v>
      </x:c>
      <x:c r="D111" s="9" t="n">
        <x:v>7</x:v>
      </x:c>
      <x:c r="E111" s="9" t="str">
        <x:v>Local IB learning target; not an official numbered IB outcome</x:v>
      </x:c>
    </x:row>
    <x:row r="112" ht="32" customHeight="1">
      <x:c r="A112" s="10" t="str">
        <x:v>ibds-26-s04-quiz</x:v>
      </x:c>
      <x:c r="B112" s="10" t="str">
        <x:v>ds-u06-005</x:v>
      </x:c>
      <x:c r="C112" s="10" t="str">
        <x:v>practises</x:v>
      </x:c>
      <x:c r="D112" s="10" t="n">
        <x:v>7</x:v>
      </x:c>
      <x:c r="E112" s="10" t="str">
        <x:v>Local IB learning target; not an official numbered IB outcome</x:v>
      </x:c>
    </x:row>
    <x:row r="113" ht="32" customHeight="1">
      <x:c r="A113" s="9" t="str">
        <x:v>ibds-26-s04-quiz</x:v>
      </x:c>
      <x:c r="B113" s="9" t="str">
        <x:v>ds-u06-006</x:v>
      </x:c>
      <x:c r="C113" s="9" t="str">
        <x:v>practises</x:v>
      </x:c>
      <x:c r="D113" s="9" t="n">
        <x:v>7</x:v>
      </x:c>
      <x:c r="E113" s="9" t="str">
        <x:v>Local IB learning target; not an official numbered IB outcome</x:v>
      </x:c>
    </x:row>
    <x:row r="114" ht="32" customHeight="1">
      <x:c r="A114" s="10" t="str">
        <x:v>ibds-26-s04-transfer</x:v>
      </x:c>
      <x:c r="B114" s="10" t="str">
        <x:v>ds-u05-001</x:v>
      </x:c>
      <x:c r="C114" s="10" t="str">
        <x:v>assesses</x:v>
      </x:c>
      <x:c r="D114" s="10" t="n">
        <x:v>8</x:v>
      </x:c>
      <x:c r="E114" s="10" t="str">
        <x:v>Local IB learning target; not an official numbered IB outcome</x:v>
      </x:c>
    </x:row>
    <x:row r="115" ht="32" customHeight="1">
      <x:c r="A115" s="9" t="str">
        <x:v>ibds-26-s04-transfer</x:v>
      </x:c>
      <x:c r="B115" s="9" t="str">
        <x:v>ds-u05-002</x:v>
      </x:c>
      <x:c r="C115" s="9" t="str">
        <x:v>assesses</x:v>
      </x:c>
      <x:c r="D115" s="9" t="n">
        <x:v>8</x:v>
      </x:c>
      <x:c r="E115" s="9" t="str">
        <x:v>Local IB learning target; not an official numbered IB outcome</x:v>
      </x:c>
    </x:row>
    <x:row r="116" ht="32" customHeight="1">
      <x:c r="A116" s="10" t="str">
        <x:v>ibds-26-s04-transfer</x:v>
      </x:c>
      <x:c r="B116" s="10" t="str">
        <x:v>ds-u05-003</x:v>
      </x:c>
      <x:c r="C116" s="10" t="str">
        <x:v>assesses</x:v>
      </x:c>
      <x:c r="D116" s="10" t="n">
        <x:v>8</x:v>
      </x:c>
      <x:c r="E116" s="10" t="str">
        <x:v>Local IB learning target; not an official numbered IB outcome</x:v>
      </x:c>
    </x:row>
    <x:row r="117" ht="32" customHeight="1">
      <x:c r="A117" s="9" t="str">
        <x:v>ibds-26-s04-transfer</x:v>
      </x:c>
      <x:c r="B117" s="9" t="str">
        <x:v>ds-u05-004</x:v>
      </x:c>
      <x:c r="C117" s="9" t="str">
        <x:v>assesses</x:v>
      </x:c>
      <x:c r="D117" s="9" t="n">
        <x:v>8</x:v>
      </x:c>
      <x:c r="E117" s="9" t="str">
        <x:v>Local IB learning target; not an official numbered IB outcome</x:v>
      </x:c>
    </x:row>
    <x:row r="118" ht="32" customHeight="1">
      <x:c r="A118" s="10" t="str">
        <x:v>ibds-26-s04-transfer</x:v>
      </x:c>
      <x:c r="B118" s="10" t="str">
        <x:v>ds-u05-005</x:v>
      </x:c>
      <x:c r="C118" s="10" t="str">
        <x:v>assesses</x:v>
      </x:c>
      <x:c r="D118" s="10" t="n">
        <x:v>8</x:v>
      </x:c>
      <x:c r="E118" s="10" t="str">
        <x:v>Local IB learning target; not an official numbered IB outcome</x:v>
      </x:c>
    </x:row>
    <x:row r="119" ht="32" customHeight="1">
      <x:c r="A119" s="9" t="str">
        <x:v>ibds-26-s04-transfer</x:v>
      </x:c>
      <x:c r="B119" s="9" t="str">
        <x:v>ds-u06-001</x:v>
      </x:c>
      <x:c r="C119" s="9" t="str">
        <x:v>assesses</x:v>
      </x:c>
      <x:c r="D119" s="9" t="n">
        <x:v>8</x:v>
      </x:c>
      <x:c r="E119" s="9" t="str">
        <x:v>Local IB learning target; not an official numbered IB outcome</x:v>
      </x:c>
    </x:row>
    <x:row r="120" ht="32" customHeight="1">
      <x:c r="A120" s="10" t="str">
        <x:v>ibds-26-s04-transfer</x:v>
      </x:c>
      <x:c r="B120" s="10" t="str">
        <x:v>ds-u06-002</x:v>
      </x:c>
      <x:c r="C120" s="10" t="str">
        <x:v>assesses</x:v>
      </x:c>
      <x:c r="D120" s="10" t="n">
        <x:v>8</x:v>
      </x:c>
      <x:c r="E120" s="10" t="str">
        <x:v>Local IB learning target; not an official numbered IB outcome</x:v>
      </x:c>
    </x:row>
    <x:row r="121" ht="32" customHeight="1">
      <x:c r="A121" s="9" t="str">
        <x:v>ibds-26-s04-transfer</x:v>
      </x:c>
      <x:c r="B121" s="9" t="str">
        <x:v>ds-u06-003</x:v>
      </x:c>
      <x:c r="C121" s="9" t="str">
        <x:v>assesses</x:v>
      </x:c>
      <x:c r="D121" s="9" t="n">
        <x:v>8</x:v>
      </x:c>
      <x:c r="E121" s="9" t="str">
        <x:v>Local IB learning target; not an official numbered IB outcome</x:v>
      </x:c>
    </x:row>
    <x:row r="122" ht="32" customHeight="1">
      <x:c r="A122" s="10" t="str">
        <x:v>ibds-26-s04-transfer</x:v>
      </x:c>
      <x:c r="B122" s="10" t="str">
        <x:v>ds-u06-004</x:v>
      </x:c>
      <x:c r="C122" s="10" t="str">
        <x:v>assesses</x:v>
      </x:c>
      <x:c r="D122" s="10" t="n">
        <x:v>8</x:v>
      </x:c>
      <x:c r="E122" s="10" t="str">
        <x:v>Local IB learning target; not an official numbered IB outcome</x:v>
      </x:c>
    </x:row>
    <x:row r="123" ht="32" customHeight="1">
      <x:c r="A123" s="9" t="str">
        <x:v>ibds-26-s04-transfer</x:v>
      </x:c>
      <x:c r="B123" s="9" t="str">
        <x:v>ds-u06-005</x:v>
      </x:c>
      <x:c r="C123" s="9" t="str">
        <x:v>assesses</x:v>
      </x:c>
      <x:c r="D123" s="9" t="n">
        <x:v>8</x:v>
      </x:c>
      <x:c r="E123" s="9" t="str">
        <x:v>Local IB learning target; not an official numbered IB outcome</x:v>
      </x:c>
    </x:row>
    <x:row r="124" ht="32" customHeight="1">
      <x:c r="A124" s="10" t="str">
        <x:v>ibds-26-s04-transfer</x:v>
      </x:c>
      <x:c r="B124" s="10" t="str">
        <x:v>ds-u06-006</x:v>
      </x:c>
      <x:c r="C124" s="10" t="str">
        <x:v>assesses</x:v>
      </x:c>
      <x:c r="D124" s="10" t="n">
        <x:v>8</x:v>
      </x:c>
      <x:c r="E124" s="10" t="str">
        <x:v>Local IB learning target; not an official numbered IB outcome</x:v>
      </x:c>
    </x:row>
    <x:row r="125" ht="32" customHeight="1">
      <x:c r="A125" s="9" t="str">
        <x:v>ibds-26-s05-weekly-09</x:v>
      </x:c>
      <x:c r="B125" s="9" t="str">
        <x:v>ds-plan-ai</x:v>
      </x:c>
      <x:c r="C125" s="9" t="str">
        <x:v>practises</x:v>
      </x:c>
      <x:c r="D125" s="9" t="n">
        <x:v>9</x:v>
      </x:c>
      <x:c r="E125" s="9" t="str">
        <x:v>Local IB learning target; not an official numbered IB outcome</x:v>
      </x:c>
    </x:row>
    <x:row r="126" ht="32" customHeight="1">
      <x:c r="A126" s="10" t="str">
        <x:v>ibds-26-s05-weekly-09</x:v>
      </x:c>
      <x:c r="B126" s="10" t="str">
        <x:v>ds-plan-robots</x:v>
      </x:c>
      <x:c r="C126" s="10" t="str">
        <x:v>practises</x:v>
      </x:c>
      <x:c r="D126" s="10" t="n">
        <x:v>9</x:v>
      </x:c>
      <x:c r="E126" s="10" t="str">
        <x:v>Local IB learning target; not an official numbered IB outcome</x:v>
      </x:c>
    </x:row>
    <x:row r="127" ht="32" customHeight="1">
      <x:c r="A127" s="9" t="str">
        <x:v>ibds-26-s05-weekly-09</x:v>
      </x:c>
      <x:c r="B127" s="9" t="str">
        <x:v>ds-u04-003</x:v>
      </x:c>
      <x:c r="C127" s="9" t="str">
        <x:v>practises</x:v>
      </x:c>
      <x:c r="D127" s="9" t="n">
        <x:v>9</x:v>
      </x:c>
      <x:c r="E127" s="9" t="str">
        <x:v>Local IB learning target; not an official numbered IB outcome</x:v>
      </x:c>
    </x:row>
    <x:row r="128" ht="32" customHeight="1">
      <x:c r="A128" s="10" t="str">
        <x:v>ibds-26-s05-weekly-09</x:v>
      </x:c>
      <x:c r="B128" s="10" t="str">
        <x:v>ds-u04-005</x:v>
      </x:c>
      <x:c r="C128" s="10" t="str">
        <x:v>practises</x:v>
      </x:c>
      <x:c r="D128" s="10" t="n">
        <x:v>9</x:v>
      </x:c>
      <x:c r="E128" s="10" t="str">
        <x:v>Local IB learning target; not an official numbered IB outcome</x:v>
      </x:c>
    </x:row>
    <x:row r="129" ht="32" customHeight="1">
      <x:c r="A129" s="9" t="str">
        <x:v>ibds-26-s05-weekly-09</x:v>
      </x:c>
      <x:c r="B129" s="9" t="str">
        <x:v>ds-plan-evaluation</x:v>
      </x:c>
      <x:c r="C129" s="9" t="str">
        <x:v>practises</x:v>
      </x:c>
      <x:c r="D129" s="9" t="n">
        <x:v>9</x:v>
      </x:c>
      <x:c r="E129" s="9" t="str">
        <x:v>Local IB learning target; not an official numbered IB outcome</x:v>
      </x:c>
    </x:row>
    <x:row r="130" ht="32" customHeight="1">
      <x:c r="A130" s="10" t="str">
        <x:v>ibds-26-s05-weekly-10</x:v>
      </x:c>
      <x:c r="B130" s="10" t="str">
        <x:v>ds-plan-ai</x:v>
      </x:c>
      <x:c r="C130" s="10" t="str">
        <x:v>practises</x:v>
      </x:c>
      <x:c r="D130" s="10" t="n">
        <x:v>10</x:v>
      </x:c>
      <x:c r="E130" s="10" t="str">
        <x:v>Local IB learning target; not an official numbered IB outcome</x:v>
      </x:c>
    </x:row>
    <x:row r="131" ht="32" customHeight="1">
      <x:c r="A131" s="9" t="str">
        <x:v>ibds-26-s05-weekly-10</x:v>
      </x:c>
      <x:c r="B131" s="9" t="str">
        <x:v>ds-plan-robots</x:v>
      </x:c>
      <x:c r="C131" s="9" t="str">
        <x:v>practises</x:v>
      </x:c>
      <x:c r="D131" s="9" t="n">
        <x:v>10</x:v>
      </x:c>
      <x:c r="E131" s="9" t="str">
        <x:v>Local IB learning target; not an official numbered IB outcome</x:v>
      </x:c>
    </x:row>
    <x:row r="132" ht="32" customHeight="1">
      <x:c r="A132" s="10" t="str">
        <x:v>ibds-26-s05-weekly-10</x:v>
      </x:c>
      <x:c r="B132" s="10" t="str">
        <x:v>ds-u04-003</x:v>
      </x:c>
      <x:c r="C132" s="10" t="str">
        <x:v>practises</x:v>
      </x:c>
      <x:c r="D132" s="10" t="n">
        <x:v>10</x:v>
      </x:c>
      <x:c r="E132" s="10" t="str">
        <x:v>Local IB learning target; not an official numbered IB outcome</x:v>
      </x:c>
    </x:row>
    <x:row r="133" ht="32" customHeight="1">
      <x:c r="A133" s="9" t="str">
        <x:v>ibds-26-s05-weekly-10</x:v>
      </x:c>
      <x:c r="B133" s="9" t="str">
        <x:v>ds-u04-005</x:v>
      </x:c>
      <x:c r="C133" s="9" t="str">
        <x:v>practises</x:v>
      </x:c>
      <x:c r="D133" s="9" t="n">
        <x:v>10</x:v>
      </x:c>
      <x:c r="E133" s="9" t="str">
        <x:v>Local IB learning target; not an official numbered IB outcome</x:v>
      </x:c>
    </x:row>
    <x:row r="134" ht="32" customHeight="1">
      <x:c r="A134" s="10" t="str">
        <x:v>ibds-26-s05-weekly-10</x:v>
      </x:c>
      <x:c r="B134" s="10" t="str">
        <x:v>ds-plan-evaluation</x:v>
      </x:c>
      <x:c r="C134" s="10" t="str">
        <x:v>practises</x:v>
      </x:c>
      <x:c r="D134" s="10" t="n">
        <x:v>10</x:v>
      </x:c>
      <x:c r="E134" s="10" t="str">
        <x:v>Local IB learning target; not an official numbered IB outcome</x:v>
      </x:c>
    </x:row>
    <x:row r="135" ht="32" customHeight="1">
      <x:c r="A135" s="9" t="str">
        <x:v>ibds-26-s05-quiz</x:v>
      </x:c>
      <x:c r="B135" s="9" t="str">
        <x:v>ds-plan-ai</x:v>
      </x:c>
      <x:c r="C135" s="9" t="str">
        <x:v>practises</x:v>
      </x:c>
      <x:c r="D135" s="9" t="n">
        <x:v>9</x:v>
      </x:c>
      <x:c r="E135" s="9" t="str">
        <x:v>Local IB learning target; not an official numbered IB outcome</x:v>
      </x:c>
    </x:row>
    <x:row r="136" ht="32" customHeight="1">
      <x:c r="A136" s="10" t="str">
        <x:v>ibds-26-s05-quiz</x:v>
      </x:c>
      <x:c r="B136" s="10" t="str">
        <x:v>ds-plan-robots</x:v>
      </x:c>
      <x:c r="C136" s="10" t="str">
        <x:v>practises</x:v>
      </x:c>
      <x:c r="D136" s="10" t="n">
        <x:v>9</x:v>
      </x:c>
      <x:c r="E136" s="10" t="str">
        <x:v>Local IB learning target; not an official numbered IB outcome</x:v>
      </x:c>
    </x:row>
    <x:row r="137" ht="32" customHeight="1">
      <x:c r="A137" s="9" t="str">
        <x:v>ibds-26-s05-quiz</x:v>
      </x:c>
      <x:c r="B137" s="9" t="str">
        <x:v>ds-u04-003</x:v>
      </x:c>
      <x:c r="C137" s="9" t="str">
        <x:v>practises</x:v>
      </x:c>
      <x:c r="D137" s="9" t="n">
        <x:v>9</x:v>
      </x:c>
      <x:c r="E137" s="9" t="str">
        <x:v>Local IB learning target; not an official numbered IB outcome</x:v>
      </x:c>
    </x:row>
    <x:row r="138" ht="32" customHeight="1">
      <x:c r="A138" s="10" t="str">
        <x:v>ibds-26-s05-quiz</x:v>
      </x:c>
      <x:c r="B138" s="10" t="str">
        <x:v>ds-u04-005</x:v>
      </x:c>
      <x:c r="C138" s="10" t="str">
        <x:v>practises</x:v>
      </x:c>
      <x:c r="D138" s="10" t="n">
        <x:v>9</x:v>
      </x:c>
      <x:c r="E138" s="10" t="str">
        <x:v>Local IB learning target; not an official numbered IB outcome</x:v>
      </x:c>
    </x:row>
    <x:row r="139" ht="32" customHeight="1">
      <x:c r="A139" s="9" t="str">
        <x:v>ibds-26-s05-quiz</x:v>
      </x:c>
      <x:c r="B139" s="9" t="str">
        <x:v>ds-plan-evaluation</x:v>
      </x:c>
      <x:c r="C139" s="9" t="str">
        <x:v>practises</x:v>
      </x:c>
      <x:c r="D139" s="9" t="n">
        <x:v>9</x:v>
      </x:c>
      <x:c r="E139" s="9" t="str">
        <x:v>Local IB learning target; not an official numbered IB outcome</x:v>
      </x:c>
    </x:row>
    <x:row r="140" ht="32" customHeight="1">
      <x:c r="A140" s="10" t="str">
        <x:v>ibds-26-s05-transfer</x:v>
      </x:c>
      <x:c r="B140" s="10" t="str">
        <x:v>ds-plan-ai</x:v>
      </x:c>
      <x:c r="C140" s="10" t="str">
        <x:v>assesses</x:v>
      </x:c>
      <x:c r="D140" s="10" t="n">
        <x:v>10</x:v>
      </x:c>
      <x:c r="E140" s="10" t="str">
        <x:v>Local IB learning target; not an official numbered IB outcome</x:v>
      </x:c>
    </x:row>
    <x:row r="141" ht="32" customHeight="1">
      <x:c r="A141" s="9" t="str">
        <x:v>ibds-26-s05-transfer</x:v>
      </x:c>
      <x:c r="B141" s="9" t="str">
        <x:v>ds-plan-robots</x:v>
      </x:c>
      <x:c r="C141" s="9" t="str">
        <x:v>assesses</x:v>
      </x:c>
      <x:c r="D141" s="9" t="n">
        <x:v>10</x:v>
      </x:c>
      <x:c r="E141" s="9" t="str">
        <x:v>Local IB learning target; not an official numbered IB outcome</x:v>
      </x:c>
    </x:row>
    <x:row r="142" ht="32" customHeight="1">
      <x:c r="A142" s="10" t="str">
        <x:v>ibds-26-s05-transfer</x:v>
      </x:c>
      <x:c r="B142" s="10" t="str">
        <x:v>ds-u04-003</x:v>
      </x:c>
      <x:c r="C142" s="10" t="str">
        <x:v>assesses</x:v>
      </x:c>
      <x:c r="D142" s="10" t="n">
        <x:v>10</x:v>
      </x:c>
      <x:c r="E142" s="10" t="str">
        <x:v>Local IB learning target; not an official numbered IB outcome</x:v>
      </x:c>
    </x:row>
    <x:row r="143" ht="32" customHeight="1">
      <x:c r="A143" s="9" t="str">
        <x:v>ibds-26-s05-transfer</x:v>
      </x:c>
      <x:c r="B143" s="9" t="str">
        <x:v>ds-u04-005</x:v>
      </x:c>
      <x:c r="C143" s="9" t="str">
        <x:v>assesses</x:v>
      </x:c>
      <x:c r="D143" s="9" t="n">
        <x:v>10</x:v>
      </x:c>
      <x:c r="E143" s="9" t="str">
        <x:v>Local IB learning target; not an official numbered IB outcome</x:v>
      </x:c>
    </x:row>
    <x:row r="144" ht="32" customHeight="1">
      <x:c r="A144" s="10" t="str">
        <x:v>ibds-26-s05-transfer</x:v>
      </x:c>
      <x:c r="B144" s="10" t="str">
        <x:v>ds-plan-evaluation</x:v>
      </x:c>
      <x:c r="C144" s="10" t="str">
        <x:v>assesses</x:v>
      </x:c>
      <x:c r="D144" s="10" t="n">
        <x:v>10</x:v>
      </x:c>
      <x:c r="E144" s="10" t="str">
        <x:v>Local IB learning target; not an official numbered IB outcome</x:v>
      </x:c>
    </x:row>
    <x:row r="145" ht="32" customHeight="1">
      <x:c r="A145" s="9" t="str">
        <x:v>ibds-26-s06-weekly-11</x:v>
      </x:c>
      <x:c r="B145" s="9" t="str">
        <x:v>ds-u07-001</x:v>
      </x:c>
      <x:c r="C145" s="9" t="str">
        <x:v>practises</x:v>
      </x:c>
      <x:c r="D145" s="9" t="n">
        <x:v>11</x:v>
      </x:c>
      <x:c r="E145" s="9" t="str">
        <x:v>Local IB learning target; not an official numbered IB outcome</x:v>
      </x:c>
    </x:row>
    <x:row r="146" ht="32" customHeight="1">
      <x:c r="A146" s="10" t="str">
        <x:v>ibds-26-s06-weekly-11</x:v>
      </x:c>
      <x:c r="B146" s="10" t="str">
        <x:v>ds-u07-002</x:v>
      </x:c>
      <x:c r="C146" s="10" t="str">
        <x:v>practises</x:v>
      </x:c>
      <x:c r="D146" s="10" t="n">
        <x:v>11</x:v>
      </x:c>
      <x:c r="E146" s="10" t="str">
        <x:v>Local IB learning target; not an official numbered IB outcome</x:v>
      </x:c>
    </x:row>
    <x:row r="147" ht="32" customHeight="1">
      <x:c r="A147" s="9" t="str">
        <x:v>ibds-26-s06-weekly-11</x:v>
      </x:c>
      <x:c r="B147" s="9" t="str">
        <x:v>ds-u07-003</x:v>
      </x:c>
      <x:c r="C147" s="9" t="str">
        <x:v>practises</x:v>
      </x:c>
      <x:c r="D147" s="9" t="n">
        <x:v>11</x:v>
      </x:c>
      <x:c r="E147" s="9" t="str">
        <x:v>Local IB learning target; not an official numbered IB outcome</x:v>
      </x:c>
    </x:row>
    <x:row r="148" ht="32" customHeight="1">
      <x:c r="A148" s="10" t="str">
        <x:v>ibds-26-s06-weekly-11</x:v>
      </x:c>
      <x:c r="B148" s="10" t="str">
        <x:v>ds-u07-004</x:v>
      </x:c>
      <x:c r="C148" s="10" t="str">
        <x:v>practises</x:v>
      </x:c>
      <x:c r="D148" s="10" t="n">
        <x:v>11</x:v>
      </x:c>
      <x:c r="E148" s="10" t="str">
        <x:v>Local IB learning target; not an official numbered IB outcome</x:v>
      </x:c>
    </x:row>
    <x:row r="149" ht="32" customHeight="1">
      <x:c r="A149" s="9" t="str">
        <x:v>ibds-26-s06-weekly-11</x:v>
      </x:c>
      <x:c r="B149" s="9" t="str">
        <x:v>ds-u07-005</x:v>
      </x:c>
      <x:c r="C149" s="9" t="str">
        <x:v>practises</x:v>
      </x:c>
      <x:c r="D149" s="9" t="n">
        <x:v>11</x:v>
      </x:c>
      <x:c r="E149" s="9" t="str">
        <x:v>Local IB learning target; not an official numbered IB outcome</x:v>
      </x:c>
    </x:row>
    <x:row r="150" ht="32" customHeight="1">
      <x:c r="A150" s="10" t="str">
        <x:v>ibds-26-s06-weekly-11</x:v>
      </x:c>
      <x:c r="B150" s="10" t="str">
        <x:v>ds-plan-concepts</x:v>
      </x:c>
      <x:c r="C150" s="10" t="str">
        <x:v>practises</x:v>
      </x:c>
      <x:c r="D150" s="10" t="n">
        <x:v>11</x:v>
      </x:c>
      <x:c r="E150" s="10" t="str">
        <x:v>Local IB learning target; not an official numbered IB outcome</x:v>
      </x:c>
    </x:row>
    <x:row r="151" ht="32" customHeight="1">
      <x:c r="A151" s="9" t="str">
        <x:v>ibds-26-s06-weekly-11</x:v>
      </x:c>
      <x:c r="B151" s="9" t="str">
        <x:v>ds-plan-synthesis</x:v>
      </x:c>
      <x:c r="C151" s="9" t="str">
        <x:v>practises</x:v>
      </x:c>
      <x:c r="D151" s="9" t="n">
        <x:v>11</x:v>
      </x:c>
      <x:c r="E151" s="9" t="str">
        <x:v>Local IB learning target; not an official numbered IB outcome</x:v>
      </x:c>
    </x:row>
    <x:row r="152" ht="32" customHeight="1">
      <x:c r="A152" s="10" t="str">
        <x:v>ibds-26-s06-weekly-12</x:v>
      </x:c>
      <x:c r="B152" s="10" t="str">
        <x:v>ds-u07-001</x:v>
      </x:c>
      <x:c r="C152" s="10" t="str">
        <x:v>practises</x:v>
      </x:c>
      <x:c r="D152" s="10" t="n">
        <x:v>12</x:v>
      </x:c>
      <x:c r="E152" s="10" t="str">
        <x:v>Local IB learning target; not an official numbered IB outcome</x:v>
      </x:c>
    </x:row>
    <x:row r="153" ht="32" customHeight="1">
      <x:c r="A153" s="9" t="str">
        <x:v>ibds-26-s06-weekly-12</x:v>
      </x:c>
      <x:c r="B153" s="9" t="str">
        <x:v>ds-u07-002</x:v>
      </x:c>
      <x:c r="C153" s="9" t="str">
        <x:v>practises</x:v>
      </x:c>
      <x:c r="D153" s="9" t="n">
        <x:v>12</x:v>
      </x:c>
      <x:c r="E153" s="9" t="str">
        <x:v>Local IB learning target; not an official numbered IB outcome</x:v>
      </x:c>
    </x:row>
    <x:row r="154" ht="32" customHeight="1">
      <x:c r="A154" s="10" t="str">
        <x:v>ibds-26-s06-weekly-12</x:v>
      </x:c>
      <x:c r="B154" s="10" t="str">
        <x:v>ds-u07-003</x:v>
      </x:c>
      <x:c r="C154" s="10" t="str">
        <x:v>practises</x:v>
      </x:c>
      <x:c r="D154" s="10" t="n">
        <x:v>12</x:v>
      </x:c>
      <x:c r="E154" s="10" t="str">
        <x:v>Local IB learning target; not an official numbered IB outcome</x:v>
      </x:c>
    </x:row>
    <x:row r="155" ht="32" customHeight="1">
      <x:c r="A155" s="9" t="str">
        <x:v>ibds-26-s06-weekly-12</x:v>
      </x:c>
      <x:c r="B155" s="9" t="str">
        <x:v>ds-u07-004</x:v>
      </x:c>
      <x:c r="C155" s="9" t="str">
        <x:v>practises</x:v>
      </x:c>
      <x:c r="D155" s="9" t="n">
        <x:v>12</x:v>
      </x:c>
      <x:c r="E155" s="9" t="str">
        <x:v>Local IB learning target; not an official numbered IB outcome</x:v>
      </x:c>
    </x:row>
    <x:row r="156" ht="32" customHeight="1">
      <x:c r="A156" s="10" t="str">
        <x:v>ibds-26-s06-weekly-12</x:v>
      </x:c>
      <x:c r="B156" s="10" t="str">
        <x:v>ds-u07-005</x:v>
      </x:c>
      <x:c r="C156" s="10" t="str">
        <x:v>practises</x:v>
      </x:c>
      <x:c r="D156" s="10" t="n">
        <x:v>12</x:v>
      </x:c>
      <x:c r="E156" s="10" t="str">
        <x:v>Local IB learning target; not an official numbered IB outcome</x:v>
      </x:c>
    </x:row>
    <x:row r="157" ht="32" customHeight="1">
      <x:c r="A157" s="9" t="str">
        <x:v>ibds-26-s06-weekly-12</x:v>
      </x:c>
      <x:c r="B157" s="9" t="str">
        <x:v>ds-plan-concepts</x:v>
      </x:c>
      <x:c r="C157" s="9" t="str">
        <x:v>practises</x:v>
      </x:c>
      <x:c r="D157" s="9" t="n">
        <x:v>12</x:v>
      </x:c>
      <x:c r="E157" s="9" t="str">
        <x:v>Local IB learning target; not an official numbered IB outcome</x:v>
      </x:c>
    </x:row>
    <x:row r="158" ht="32" customHeight="1">
      <x:c r="A158" s="10" t="str">
        <x:v>ibds-26-s06-weekly-12</x:v>
      </x:c>
      <x:c r="B158" s="10" t="str">
        <x:v>ds-plan-synthesis</x:v>
      </x:c>
      <x:c r="C158" s="10" t="str">
        <x:v>practises</x:v>
      </x:c>
      <x:c r="D158" s="10" t="n">
        <x:v>12</x:v>
      </x:c>
      <x:c r="E158" s="10" t="str">
        <x:v>Local IB learning target; not an official numbered IB outcome</x:v>
      </x:c>
    </x:row>
    <x:row r="159" ht="32" customHeight="1">
      <x:c r="A159" s="9" t="str">
        <x:v>ibds-26-s06-quiz</x:v>
      </x:c>
      <x:c r="B159" s="9" t="str">
        <x:v>ds-u07-001</x:v>
      </x:c>
      <x:c r="C159" s="9" t="str">
        <x:v>practises</x:v>
      </x:c>
      <x:c r="D159" s="9" t="n">
        <x:v>11</x:v>
      </x:c>
      <x:c r="E159" s="9" t="str">
        <x:v>Local IB learning target; not an official numbered IB outcome</x:v>
      </x:c>
    </x:row>
    <x:row r="160" ht="32" customHeight="1">
      <x:c r="A160" s="10" t="str">
        <x:v>ibds-26-s06-quiz</x:v>
      </x:c>
      <x:c r="B160" s="10" t="str">
        <x:v>ds-u07-002</x:v>
      </x:c>
      <x:c r="C160" s="10" t="str">
        <x:v>practises</x:v>
      </x:c>
      <x:c r="D160" s="10" t="n">
        <x:v>11</x:v>
      </x:c>
      <x:c r="E160" s="10" t="str">
        <x:v>Local IB learning target; not an official numbered IB outcome</x:v>
      </x:c>
    </x:row>
    <x:row r="161" ht="32" customHeight="1">
      <x:c r="A161" s="9" t="str">
        <x:v>ibds-26-s06-quiz</x:v>
      </x:c>
      <x:c r="B161" s="9" t="str">
        <x:v>ds-u07-003</x:v>
      </x:c>
      <x:c r="C161" s="9" t="str">
        <x:v>practises</x:v>
      </x:c>
      <x:c r="D161" s="9" t="n">
        <x:v>11</x:v>
      </x:c>
      <x:c r="E161" s="9" t="str">
        <x:v>Local IB learning target; not an official numbered IB outcome</x:v>
      </x:c>
    </x:row>
    <x:row r="162" ht="32" customHeight="1">
      <x:c r="A162" s="10" t="str">
        <x:v>ibds-26-s06-quiz</x:v>
      </x:c>
      <x:c r="B162" s="10" t="str">
        <x:v>ds-u07-004</x:v>
      </x:c>
      <x:c r="C162" s="10" t="str">
        <x:v>practises</x:v>
      </x:c>
      <x:c r="D162" s="10" t="n">
        <x:v>11</x:v>
      </x:c>
      <x:c r="E162" s="10" t="str">
        <x:v>Local IB learning target; not an official numbered IB outcome</x:v>
      </x:c>
    </x:row>
    <x:row r="163" ht="32" customHeight="1">
      <x:c r="A163" s="9" t="str">
        <x:v>ibds-26-s06-quiz</x:v>
      </x:c>
      <x:c r="B163" s="9" t="str">
        <x:v>ds-u07-005</x:v>
      </x:c>
      <x:c r="C163" s="9" t="str">
        <x:v>practises</x:v>
      </x:c>
      <x:c r="D163" s="9" t="n">
        <x:v>11</x:v>
      </x:c>
      <x:c r="E163" s="9" t="str">
        <x:v>Local IB learning target; not an official numbered IB outcome</x:v>
      </x:c>
    </x:row>
    <x:row r="164" ht="32" customHeight="1">
      <x:c r="A164" s="10" t="str">
        <x:v>ibds-26-s06-quiz</x:v>
      </x:c>
      <x:c r="B164" s="10" t="str">
        <x:v>ds-plan-concepts</x:v>
      </x:c>
      <x:c r="C164" s="10" t="str">
        <x:v>practises</x:v>
      </x:c>
      <x:c r="D164" s="10" t="n">
        <x:v>11</x:v>
      </x:c>
      <x:c r="E164" s="10" t="str">
        <x:v>Local IB learning target; not an official numbered IB outcome</x:v>
      </x:c>
    </x:row>
    <x:row r="165" ht="32" customHeight="1">
      <x:c r="A165" s="9" t="str">
        <x:v>ibds-26-s06-quiz</x:v>
      </x:c>
      <x:c r="B165" s="9" t="str">
        <x:v>ds-plan-synthesis</x:v>
      </x:c>
      <x:c r="C165" s="9" t="str">
        <x:v>practises</x:v>
      </x:c>
      <x:c r="D165" s="9" t="n">
        <x:v>11</x:v>
      </x:c>
      <x:c r="E165" s="9" t="str">
        <x:v>Local IB learning target; not an official numbered IB outcome</x:v>
      </x:c>
    </x:row>
    <x:row r="166" ht="32" customHeight="1">
      <x:c r="A166" s="10" t="str">
        <x:v>ibds-26-s06-transfer</x:v>
      </x:c>
      <x:c r="B166" s="10" t="str">
        <x:v>ds-u07-001</x:v>
      </x:c>
      <x:c r="C166" s="10" t="str">
        <x:v>assesses</x:v>
      </x:c>
      <x:c r="D166" s="10" t="n">
        <x:v>12</x:v>
      </x:c>
      <x:c r="E166" s="10" t="str">
        <x:v>Local IB learning target; not an official numbered IB outcome</x:v>
      </x:c>
    </x:row>
    <x:row r="167" ht="32" customHeight="1">
      <x:c r="A167" s="9" t="str">
        <x:v>ibds-26-s06-transfer</x:v>
      </x:c>
      <x:c r="B167" s="9" t="str">
        <x:v>ds-u07-002</x:v>
      </x:c>
      <x:c r="C167" s="9" t="str">
        <x:v>assesses</x:v>
      </x:c>
      <x:c r="D167" s="9" t="n">
        <x:v>12</x:v>
      </x:c>
      <x:c r="E167" s="9" t="str">
        <x:v>Local IB learning target; not an official numbered IB outcome</x:v>
      </x:c>
    </x:row>
    <x:row r="168" ht="32" customHeight="1">
      <x:c r="A168" s="10" t="str">
        <x:v>ibds-26-s06-transfer</x:v>
      </x:c>
      <x:c r="B168" s="10" t="str">
        <x:v>ds-u07-003</x:v>
      </x:c>
      <x:c r="C168" s="10" t="str">
        <x:v>assesses</x:v>
      </x:c>
      <x:c r="D168" s="10" t="n">
        <x:v>12</x:v>
      </x:c>
      <x:c r="E168" s="10" t="str">
        <x:v>Local IB learning target; not an official numbered IB outcome</x:v>
      </x:c>
    </x:row>
    <x:row r="169" ht="32" customHeight="1">
      <x:c r="A169" s="9" t="str">
        <x:v>ibds-26-s06-transfer</x:v>
      </x:c>
      <x:c r="B169" s="9" t="str">
        <x:v>ds-u07-004</x:v>
      </x:c>
      <x:c r="C169" s="9" t="str">
        <x:v>assesses</x:v>
      </x:c>
      <x:c r="D169" s="9" t="n">
        <x:v>12</x:v>
      </x:c>
      <x:c r="E169" s="9" t="str">
        <x:v>Local IB learning target; not an official numbered IB outcome</x:v>
      </x:c>
    </x:row>
    <x:row r="170" ht="32" customHeight="1">
      <x:c r="A170" s="10" t="str">
        <x:v>ibds-26-s06-transfer</x:v>
      </x:c>
      <x:c r="B170" s="10" t="str">
        <x:v>ds-u07-005</x:v>
      </x:c>
      <x:c r="C170" s="10" t="str">
        <x:v>assesses</x:v>
      </x:c>
      <x:c r="D170" s="10" t="n">
        <x:v>12</x:v>
      </x:c>
      <x:c r="E170" s="10" t="str">
        <x:v>Local IB learning target; not an official numbered IB outcome</x:v>
      </x:c>
    </x:row>
    <x:row r="171" ht="32" customHeight="1">
      <x:c r="A171" s="9" t="str">
        <x:v>ibds-26-s06-transfer</x:v>
      </x:c>
      <x:c r="B171" s="9" t="str">
        <x:v>ds-plan-concepts</x:v>
      </x:c>
      <x:c r="C171" s="9" t="str">
        <x:v>assesses</x:v>
      </x:c>
      <x:c r="D171" s="9" t="n">
        <x:v>12</x:v>
      </x:c>
      <x:c r="E171" s="9" t="str">
        <x:v>Local IB learning target; not an official numbered IB outcome</x:v>
      </x:c>
    </x:row>
    <x:row r="172" ht="32" customHeight="1">
      <x:c r="A172" s="10" t="str">
        <x:v>ibds-26-s06-transfer</x:v>
      </x:c>
      <x:c r="B172" s="10" t="str">
        <x:v>ds-plan-synthesis</x:v>
      </x:c>
      <x:c r="C172" s="10" t="str">
        <x:v>assesses</x:v>
      </x:c>
      <x:c r="D172" s="10" t="n">
        <x:v>12</x:v>
      </x:c>
      <x:c r="E172" s="10" t="str">
        <x:v>Local IB learning target; not an official numbered IB outcome</x:v>
      </x:c>
    </x:row>
    <x:row r="173" ht="32" customHeight="1">
      <x:c r="A173" s="9" t="str">
        <x:v>ibds-26-s07-weekly-13</x:v>
      </x:c>
      <x:c r="B173" s="9" t="str">
        <x:v>ds-u02-004</x:v>
      </x:c>
      <x:c r="C173" s="9" t="str">
        <x:v>practises</x:v>
      </x:c>
      <x:c r="D173" s="9" t="n">
        <x:v>13</x:v>
      </x:c>
      <x:c r="E173" s="9" t="str">
        <x:v>Local IB learning target; not an official numbered IB outcome</x:v>
      </x:c>
    </x:row>
    <x:row r="174" ht="32" customHeight="1">
      <x:c r="A174" s="10" t="str">
        <x:v>ibds-26-s07-weekly-13</x:v>
      </x:c>
      <x:c r="B174" s="10" t="str">
        <x:v>ds-u05-004</x:v>
      </x:c>
      <x:c r="C174" s="10" t="str">
        <x:v>practises</x:v>
      </x:c>
      <x:c r="D174" s="10" t="n">
        <x:v>13</x:v>
      </x:c>
      <x:c r="E174" s="10" t="str">
        <x:v>Local IB learning target; not an official numbered IB outcome</x:v>
      </x:c>
    </x:row>
    <x:row r="175" ht="32" customHeight="1">
      <x:c r="A175" s="9" t="str">
        <x:v>ibds-26-s07-weekly-13</x:v>
      </x:c>
      <x:c r="B175" s="9" t="str">
        <x:v>ds-u05-005</x:v>
      </x:c>
      <x:c r="C175" s="9" t="str">
        <x:v>practises</x:v>
      </x:c>
      <x:c r="D175" s="9" t="n">
        <x:v>13</x:v>
      </x:c>
      <x:c r="E175" s="9" t="str">
        <x:v>Local IB learning target; not an official numbered IB outcome</x:v>
      </x:c>
    </x:row>
    <x:row r="176" ht="32" customHeight="1">
      <x:c r="A176" s="10" t="str">
        <x:v>ibds-26-s07-weekly-13</x:v>
      </x:c>
      <x:c r="B176" s="10" t="str">
        <x:v>ds-plan-contexts</x:v>
      </x:c>
      <x:c r="C176" s="10" t="str">
        <x:v>practises</x:v>
      </x:c>
      <x:c r="D176" s="10" t="n">
        <x:v>13</x:v>
      </x:c>
      <x:c r="E176" s="10" t="str">
        <x:v>Local IB learning target; not an official numbered IB outcome</x:v>
      </x:c>
    </x:row>
    <x:row r="177" ht="32" customHeight="1">
      <x:c r="A177" s="9" t="str">
        <x:v>ibds-26-s07-weekly-13</x:v>
      </x:c>
      <x:c r="B177" s="9" t="str">
        <x:v>ds-plan-evaluation</x:v>
      </x:c>
      <x:c r="C177" s="9" t="str">
        <x:v>practises</x:v>
      </x:c>
      <x:c r="D177" s="9" t="n">
        <x:v>13</x:v>
      </x:c>
      <x:c r="E177" s="9" t="str">
        <x:v>Local IB learning target; not an official numbered IB outcome</x:v>
      </x:c>
    </x:row>
    <x:row r="178" ht="32" customHeight="1">
      <x:c r="A178" s="10" t="str">
        <x:v>ibds-26-s07-weekly-14</x:v>
      </x:c>
      <x:c r="B178" s="10" t="str">
        <x:v>ds-u02-004</x:v>
      </x:c>
      <x:c r="C178" s="10" t="str">
        <x:v>practises</x:v>
      </x:c>
      <x:c r="D178" s="10" t="n">
        <x:v>14</x:v>
      </x:c>
      <x:c r="E178" s="10" t="str">
        <x:v>Local IB learning target; not an official numbered IB outcome</x:v>
      </x:c>
    </x:row>
    <x:row r="179" ht="32" customHeight="1">
      <x:c r="A179" s="9" t="str">
        <x:v>ibds-26-s07-weekly-14</x:v>
      </x:c>
      <x:c r="B179" s="9" t="str">
        <x:v>ds-u05-004</x:v>
      </x:c>
      <x:c r="C179" s="9" t="str">
        <x:v>practises</x:v>
      </x:c>
      <x:c r="D179" s="9" t="n">
        <x:v>14</x:v>
      </x:c>
      <x:c r="E179" s="9" t="str">
        <x:v>Local IB learning target; not an official numbered IB outcome</x:v>
      </x:c>
    </x:row>
    <x:row r="180" ht="32" customHeight="1">
      <x:c r="A180" s="10" t="str">
        <x:v>ibds-26-s07-weekly-14</x:v>
      </x:c>
      <x:c r="B180" s="10" t="str">
        <x:v>ds-u05-005</x:v>
      </x:c>
      <x:c r="C180" s="10" t="str">
        <x:v>practises</x:v>
      </x:c>
      <x:c r="D180" s="10" t="n">
        <x:v>14</x:v>
      </x:c>
      <x:c r="E180" s="10" t="str">
        <x:v>Local IB learning target; not an official numbered IB outcome</x:v>
      </x:c>
    </x:row>
    <x:row r="181" ht="32" customHeight="1">
      <x:c r="A181" s="9" t="str">
        <x:v>ibds-26-s07-weekly-14</x:v>
      </x:c>
      <x:c r="B181" s="9" t="str">
        <x:v>ds-plan-contexts</x:v>
      </x:c>
      <x:c r="C181" s="9" t="str">
        <x:v>practises</x:v>
      </x:c>
      <x:c r="D181" s="9" t="n">
        <x:v>14</x:v>
      </x:c>
      <x:c r="E181" s="9" t="str">
        <x:v>Local IB learning target; not an official numbered IB outcome</x:v>
      </x:c>
    </x:row>
    <x:row r="182" ht="32" customHeight="1">
      <x:c r="A182" s="10" t="str">
        <x:v>ibds-26-s07-weekly-14</x:v>
      </x:c>
      <x:c r="B182" s="10" t="str">
        <x:v>ds-plan-evaluation</x:v>
      </x:c>
      <x:c r="C182" s="10" t="str">
        <x:v>practises</x:v>
      </x:c>
      <x:c r="D182" s="10" t="n">
        <x:v>14</x:v>
      </x:c>
      <x:c r="E182" s="10" t="str">
        <x:v>Local IB learning target; not an official numbered IB outcome</x:v>
      </x:c>
    </x:row>
    <x:row r="183" ht="32" customHeight="1">
      <x:c r="A183" s="9" t="str">
        <x:v>ibds-26-s07-quiz</x:v>
      </x:c>
      <x:c r="B183" s="9" t="str">
        <x:v>ds-u02-004</x:v>
      </x:c>
      <x:c r="C183" s="9" t="str">
        <x:v>practises</x:v>
      </x:c>
      <x:c r="D183" s="9" t="n">
        <x:v>13</x:v>
      </x:c>
      <x:c r="E183" s="9" t="str">
        <x:v>Local IB learning target; not an official numbered IB outcome</x:v>
      </x:c>
    </x:row>
    <x:row r="184" ht="32" customHeight="1">
      <x:c r="A184" s="10" t="str">
        <x:v>ibds-26-s07-quiz</x:v>
      </x:c>
      <x:c r="B184" s="10" t="str">
        <x:v>ds-u05-004</x:v>
      </x:c>
      <x:c r="C184" s="10" t="str">
        <x:v>practises</x:v>
      </x:c>
      <x:c r="D184" s="10" t="n">
        <x:v>13</x:v>
      </x:c>
      <x:c r="E184" s="10" t="str">
        <x:v>Local IB learning target; not an official numbered IB outcome</x:v>
      </x:c>
    </x:row>
    <x:row r="185" ht="32" customHeight="1">
      <x:c r="A185" s="9" t="str">
        <x:v>ibds-26-s07-quiz</x:v>
      </x:c>
      <x:c r="B185" s="9" t="str">
        <x:v>ds-u05-005</x:v>
      </x:c>
      <x:c r="C185" s="9" t="str">
        <x:v>practises</x:v>
      </x:c>
      <x:c r="D185" s="9" t="n">
        <x:v>13</x:v>
      </x:c>
      <x:c r="E185" s="9" t="str">
        <x:v>Local IB learning target; not an official numbered IB outcome</x:v>
      </x:c>
    </x:row>
    <x:row r="186" ht="32" customHeight="1">
      <x:c r="A186" s="10" t="str">
        <x:v>ibds-26-s07-quiz</x:v>
      </x:c>
      <x:c r="B186" s="10" t="str">
        <x:v>ds-plan-contexts</x:v>
      </x:c>
      <x:c r="C186" s="10" t="str">
        <x:v>practises</x:v>
      </x:c>
      <x:c r="D186" s="10" t="n">
        <x:v>13</x:v>
      </x:c>
      <x:c r="E186" s="10" t="str">
        <x:v>Local IB learning target; not an official numbered IB outcome</x:v>
      </x:c>
    </x:row>
    <x:row r="187" ht="32" customHeight="1">
      <x:c r="A187" s="9" t="str">
        <x:v>ibds-26-s07-quiz</x:v>
      </x:c>
      <x:c r="B187" s="9" t="str">
        <x:v>ds-plan-evaluation</x:v>
      </x:c>
      <x:c r="C187" s="9" t="str">
        <x:v>practises</x:v>
      </x:c>
      <x:c r="D187" s="9" t="n">
        <x:v>13</x:v>
      </x:c>
      <x:c r="E187" s="9" t="str">
        <x:v>Local IB learning target; not an official numbered IB outcome</x:v>
      </x:c>
    </x:row>
    <x:row r="188" ht="32" customHeight="1">
      <x:c r="A188" s="10" t="str">
        <x:v>ibds-26-s07-transfer</x:v>
      </x:c>
      <x:c r="B188" s="10" t="str">
        <x:v>ds-u02-004</x:v>
      </x:c>
      <x:c r="C188" s="10" t="str">
        <x:v>assesses</x:v>
      </x:c>
      <x:c r="D188" s="10" t="n">
        <x:v>14</x:v>
      </x:c>
      <x:c r="E188" s="10" t="str">
        <x:v>Local IB learning target; not an official numbered IB outcome</x:v>
      </x:c>
    </x:row>
    <x:row r="189" ht="32" customHeight="1">
      <x:c r="A189" s="9" t="str">
        <x:v>ibds-26-s07-transfer</x:v>
      </x:c>
      <x:c r="B189" s="9" t="str">
        <x:v>ds-u05-004</x:v>
      </x:c>
      <x:c r="C189" s="9" t="str">
        <x:v>assesses</x:v>
      </x:c>
      <x:c r="D189" s="9" t="n">
        <x:v>14</x:v>
      </x:c>
      <x:c r="E189" s="9" t="str">
        <x:v>Local IB learning target; not an official numbered IB outcome</x:v>
      </x:c>
    </x:row>
    <x:row r="190" ht="32" customHeight="1">
      <x:c r="A190" s="10" t="str">
        <x:v>ibds-26-s07-transfer</x:v>
      </x:c>
      <x:c r="B190" s="10" t="str">
        <x:v>ds-u05-005</x:v>
      </x:c>
      <x:c r="C190" s="10" t="str">
        <x:v>assesses</x:v>
      </x:c>
      <x:c r="D190" s="10" t="n">
        <x:v>14</x:v>
      </x:c>
      <x:c r="E190" s="10" t="str">
        <x:v>Local IB learning target; not an official numbered IB outcome</x:v>
      </x:c>
    </x:row>
    <x:row r="191" ht="32" customHeight="1">
      <x:c r="A191" s="9" t="str">
        <x:v>ibds-26-s07-transfer</x:v>
      </x:c>
      <x:c r="B191" s="9" t="str">
        <x:v>ds-plan-contexts</x:v>
      </x:c>
      <x:c r="C191" s="9" t="str">
        <x:v>assesses</x:v>
      </x:c>
      <x:c r="D191" s="9" t="n">
        <x:v>14</x:v>
      </x:c>
      <x:c r="E191" s="9" t="str">
        <x:v>Local IB learning target; not an official numbered IB outcome</x:v>
      </x:c>
    </x:row>
    <x:row r="192" ht="32" customHeight="1">
      <x:c r="A192" s="10" t="str">
        <x:v>ibds-26-s07-transfer</x:v>
      </x:c>
      <x:c r="B192" s="10" t="str">
        <x:v>ds-plan-evaluation</x:v>
      </x:c>
      <x:c r="C192" s="10" t="str">
        <x:v>assesses</x:v>
      </x:c>
      <x:c r="D192" s="10" t="n">
        <x:v>14</x:v>
      </x:c>
      <x:c r="E192" s="10" t="str">
        <x:v>Local IB learning target; not an official numbered IB outcome</x:v>
      </x:c>
    </x:row>
    <x:row r="193" ht="32" customHeight="1">
      <x:c r="A193" s="9" t="str">
        <x:v>ibds-26-s08-weekly-15</x:v>
      </x:c>
      <x:c r="B193" s="9" t="str">
        <x:v>ds-plan-inquiry</x:v>
      </x:c>
      <x:c r="C193" s="9" t="str">
        <x:v>practises</x:v>
      </x:c>
      <x:c r="D193" s="9" t="n">
        <x:v>15</x:v>
      </x:c>
      <x:c r="E193" s="9" t="str">
        <x:v>Local IB learning target; not an official numbered IB outcome</x:v>
      </x:c>
    </x:row>
    <x:row r="194" ht="32" customHeight="1">
      <x:c r="A194" s="10" t="str">
        <x:v>ibds-26-s08-weekly-15</x:v>
      </x:c>
      <x:c r="B194" s="10" t="str">
        <x:v>ds-u12-003</x:v>
      </x:c>
      <x:c r="C194" s="10" t="str">
        <x:v>practises</x:v>
      </x:c>
      <x:c r="D194" s="10" t="n">
        <x:v>15</x:v>
      </x:c>
      <x:c r="E194" s="10" t="str">
        <x:v>Local IB learning target; not an official numbered IB outcome</x:v>
      </x:c>
    </x:row>
    <x:row r="195" ht="32" customHeight="1">
      <x:c r="A195" s="9" t="str">
        <x:v>ibds-26-s08-weekly-15</x:v>
      </x:c>
      <x:c r="B195" s="9" t="str">
        <x:v>ds-plan-communication</x:v>
      </x:c>
      <x:c r="C195" s="9" t="str">
        <x:v>practises</x:v>
      </x:c>
      <x:c r="D195" s="9" t="n">
        <x:v>15</x:v>
      </x:c>
      <x:c r="E195" s="9" t="str">
        <x:v>Local IB learning target; not an official numbered IB outcome</x:v>
      </x:c>
    </x:row>
    <x:row r="196" ht="32" customHeight="1">
      <x:c r="A196" s="10" t="str">
        <x:v>ibds-26-s08-weekly-16</x:v>
      </x:c>
      <x:c r="B196" s="10" t="str">
        <x:v>ds-plan-inquiry</x:v>
      </x:c>
      <x:c r="C196" s="10" t="str">
        <x:v>practises</x:v>
      </x:c>
      <x:c r="D196" s="10" t="n">
        <x:v>16</x:v>
      </x:c>
      <x:c r="E196" s="10" t="str">
        <x:v>Local IB learning target; not an official numbered IB outcome</x:v>
      </x:c>
    </x:row>
    <x:row r="197" ht="32" customHeight="1">
      <x:c r="A197" s="9" t="str">
        <x:v>ibds-26-s08-weekly-16</x:v>
      </x:c>
      <x:c r="B197" s="9" t="str">
        <x:v>ds-u12-003</x:v>
      </x:c>
      <x:c r="C197" s="9" t="str">
        <x:v>practises</x:v>
      </x:c>
      <x:c r="D197" s="9" t="n">
        <x:v>16</x:v>
      </x:c>
      <x:c r="E197" s="9" t="str">
        <x:v>Local IB learning target; not an official numbered IB outcome</x:v>
      </x:c>
    </x:row>
    <x:row r="198" ht="32" customHeight="1">
      <x:c r="A198" s="10" t="str">
        <x:v>ibds-26-s08-weekly-16</x:v>
      </x:c>
      <x:c r="B198" s="10" t="str">
        <x:v>ds-plan-communication</x:v>
      </x:c>
      <x:c r="C198" s="10" t="str">
        <x:v>practises</x:v>
      </x:c>
      <x:c r="D198" s="10" t="n">
        <x:v>16</x:v>
      </x:c>
      <x:c r="E198" s="10" t="str">
        <x:v>Local IB learning target; not an official numbered IB outcome</x:v>
      </x:c>
    </x:row>
    <x:row r="199" ht="32" customHeight="1">
      <x:c r="A199" s="9" t="str">
        <x:v>ibds-26-s08-quiz</x:v>
      </x:c>
      <x:c r="B199" s="9" t="str">
        <x:v>ds-plan-inquiry</x:v>
      </x:c>
      <x:c r="C199" s="9" t="str">
        <x:v>practises</x:v>
      </x:c>
      <x:c r="D199" s="9" t="n">
        <x:v>15</x:v>
      </x:c>
      <x:c r="E199" s="9" t="str">
        <x:v>Local IB learning target; not an official numbered IB outcome</x:v>
      </x:c>
    </x:row>
    <x:row r="200" ht="32" customHeight="1">
      <x:c r="A200" s="10" t="str">
        <x:v>ibds-26-s08-quiz</x:v>
      </x:c>
      <x:c r="B200" s="10" t="str">
        <x:v>ds-u12-003</x:v>
      </x:c>
      <x:c r="C200" s="10" t="str">
        <x:v>practises</x:v>
      </x:c>
      <x:c r="D200" s="10" t="n">
        <x:v>15</x:v>
      </x:c>
      <x:c r="E200" s="10" t="str">
        <x:v>Local IB learning target; not an official numbered IB outcome</x:v>
      </x:c>
    </x:row>
    <x:row r="201" ht="32" customHeight="1">
      <x:c r="A201" s="9" t="str">
        <x:v>ibds-26-s08-quiz</x:v>
      </x:c>
      <x:c r="B201" s="9" t="str">
        <x:v>ds-plan-communication</x:v>
      </x:c>
      <x:c r="C201" s="9" t="str">
        <x:v>practises</x:v>
      </x:c>
      <x:c r="D201" s="9" t="n">
        <x:v>15</x:v>
      </x:c>
      <x:c r="E201" s="9" t="str">
        <x:v>Local IB learning target; not an official numbered IB outcome</x:v>
      </x:c>
    </x:row>
    <x:row r="202" ht="32" customHeight="1">
      <x:c r="A202" s="10" t="str">
        <x:v>ibds-26-s08-transfer</x:v>
      </x:c>
      <x:c r="B202" s="10" t="str">
        <x:v>ds-plan-inquiry</x:v>
      </x:c>
      <x:c r="C202" s="10" t="str">
        <x:v>assesses</x:v>
      </x:c>
      <x:c r="D202" s="10" t="n">
        <x:v>16</x:v>
      </x:c>
      <x:c r="E202" s="10" t="str">
        <x:v>Local IB learning target; not an official numbered IB outcome</x:v>
      </x:c>
    </x:row>
    <x:row r="203" ht="32" customHeight="1">
      <x:c r="A203" s="9" t="str">
        <x:v>ibds-26-s08-transfer</x:v>
      </x:c>
      <x:c r="B203" s="9" t="str">
        <x:v>ds-u12-003</x:v>
      </x:c>
      <x:c r="C203" s="9" t="str">
        <x:v>assesses</x:v>
      </x:c>
      <x:c r="D203" s="9" t="n">
        <x:v>16</x:v>
      </x:c>
      <x:c r="E203" s="9" t="str">
        <x:v>Local IB learning target; not an official numbered IB outcome</x:v>
      </x:c>
    </x:row>
    <x:row r="204" ht="32" customHeight="1">
      <x:c r="A204" s="10" t="str">
        <x:v>ibds-26-s08-transfer</x:v>
      </x:c>
      <x:c r="B204" s="10" t="str">
        <x:v>ds-plan-communication</x:v>
      </x:c>
      <x:c r="C204" s="10" t="str">
        <x:v>assesses</x:v>
      </x:c>
      <x:c r="D204" s="10" t="n">
        <x:v>16</x:v>
      </x:c>
      <x:c r="E204" s="10" t="str">
        <x:v>Local IB learning target; not an official numbered IB outcome</x:v>
      </x:c>
    </x:row>
    <x:row r="205" ht="32" customHeight="1">
      <x:c r="A205" s="9" t="str">
        <x:v>ibds-26-s09-weekly-17</x:v>
      </x:c>
      <x:c r="B205" s="9" t="str">
        <x:v>ds-plan-evaluation</x:v>
      </x:c>
      <x:c r="C205" s="9" t="str">
        <x:v>practises</x:v>
      </x:c>
      <x:c r="D205" s="9" t="n">
        <x:v>17</x:v>
      </x:c>
      <x:c r="E205" s="9" t="str">
        <x:v>Local IB learning target; not an official numbered IB outcome</x:v>
      </x:c>
    </x:row>
    <x:row r="206" ht="32" customHeight="1">
      <x:c r="A206" s="10" t="str">
        <x:v>ibds-26-s09-weekly-17</x:v>
      </x:c>
      <x:c r="B206" s="10" t="str">
        <x:v>ds-plan-synthesis</x:v>
      </x:c>
      <x:c r="C206" s="10" t="str">
        <x:v>practises</x:v>
      </x:c>
      <x:c r="D206" s="10" t="n">
        <x:v>17</x:v>
      </x:c>
      <x:c r="E206" s="10" t="str">
        <x:v>Local IB learning target; not an official numbered IB outcome</x:v>
      </x:c>
    </x:row>
    <x:row r="207" ht="32" customHeight="1">
      <x:c r="A207" s="9" t="str">
        <x:v>ibds-26-s09-weekly-17</x:v>
      </x:c>
      <x:c r="B207" s="9" t="str">
        <x:v>ds-plan-contexts</x:v>
      </x:c>
      <x:c r="C207" s="9" t="str">
        <x:v>practises</x:v>
      </x:c>
      <x:c r="D207" s="9" t="n">
        <x:v>17</x:v>
      </x:c>
      <x:c r="E207" s="9" t="str">
        <x:v>Local IB learning target; not an official numbered IB outcome</x:v>
      </x:c>
    </x:row>
    <x:row r="208" ht="32" customHeight="1">
      <x:c r="A208" s="10" t="str">
        <x:v>ibds-26-s09-weekly-18</x:v>
      </x:c>
      <x:c r="B208" s="10" t="str">
        <x:v>ds-plan-evaluation</x:v>
      </x:c>
      <x:c r="C208" s="10" t="str">
        <x:v>practises</x:v>
      </x:c>
      <x:c r="D208" s="10" t="n">
        <x:v>18</x:v>
      </x:c>
      <x:c r="E208" s="10" t="str">
        <x:v>Local IB learning target; not an official numbered IB outcome</x:v>
      </x:c>
    </x:row>
    <x:row r="209" ht="32" customHeight="1">
      <x:c r="A209" s="9" t="str">
        <x:v>ibds-26-s09-weekly-18</x:v>
      </x:c>
      <x:c r="B209" s="9" t="str">
        <x:v>ds-plan-synthesis</x:v>
      </x:c>
      <x:c r="C209" s="9" t="str">
        <x:v>practises</x:v>
      </x:c>
      <x:c r="D209" s="9" t="n">
        <x:v>18</x:v>
      </x:c>
      <x:c r="E209" s="9" t="str">
        <x:v>Local IB learning target; not an official numbered IB outcome</x:v>
      </x:c>
    </x:row>
    <x:row r="210" ht="32" customHeight="1">
      <x:c r="A210" s="10" t="str">
        <x:v>ibds-26-s09-weekly-18</x:v>
      </x:c>
      <x:c r="B210" s="10" t="str">
        <x:v>ds-plan-contexts</x:v>
      </x:c>
      <x:c r="C210" s="10" t="str">
        <x:v>practises</x:v>
      </x:c>
      <x:c r="D210" s="10" t="n">
        <x:v>18</x:v>
      </x:c>
      <x:c r="E210" s="10" t="str">
        <x:v>Local IB learning target; not an official numbered IB outcome</x:v>
      </x:c>
    </x:row>
    <x:row r="211" ht="32" customHeight="1">
      <x:c r="A211" s="9" t="str">
        <x:v>ibds-26-s09-quiz</x:v>
      </x:c>
      <x:c r="B211" s="9" t="str">
        <x:v>ds-plan-evaluation</x:v>
      </x:c>
      <x:c r="C211" s="9" t="str">
        <x:v>practises</x:v>
      </x:c>
      <x:c r="D211" s="9" t="n">
        <x:v>17</x:v>
      </x:c>
      <x:c r="E211" s="9" t="str">
        <x:v>Local IB learning target; not an official numbered IB outcome</x:v>
      </x:c>
    </x:row>
    <x:row r="212" ht="32" customHeight="1">
      <x:c r="A212" s="10" t="str">
        <x:v>ibds-26-s09-quiz</x:v>
      </x:c>
      <x:c r="B212" s="10" t="str">
        <x:v>ds-plan-synthesis</x:v>
      </x:c>
      <x:c r="C212" s="10" t="str">
        <x:v>practises</x:v>
      </x:c>
      <x:c r="D212" s="10" t="n">
        <x:v>17</x:v>
      </x:c>
      <x:c r="E212" s="10" t="str">
        <x:v>Local IB learning target; not an official numbered IB outcome</x:v>
      </x:c>
    </x:row>
    <x:row r="213" ht="32" customHeight="1">
      <x:c r="A213" s="9" t="str">
        <x:v>ibds-26-s09-quiz</x:v>
      </x:c>
      <x:c r="B213" s="9" t="str">
        <x:v>ds-plan-contexts</x:v>
      </x:c>
      <x:c r="C213" s="9" t="str">
        <x:v>practises</x:v>
      </x:c>
      <x:c r="D213" s="9" t="n">
        <x:v>17</x:v>
      </x:c>
      <x:c r="E213" s="9" t="str">
        <x:v>Local IB learning target; not an official numbered IB outcome</x:v>
      </x:c>
    </x:row>
    <x:row r="214" ht="32" customHeight="1">
      <x:c r="A214" s="10" t="str">
        <x:v>ibds-26-s09-transfer</x:v>
      </x:c>
      <x:c r="B214" s="10" t="str">
        <x:v>ds-plan-evaluation</x:v>
      </x:c>
      <x:c r="C214" s="10" t="str">
        <x:v>assesses</x:v>
      </x:c>
      <x:c r="D214" s="10" t="n">
        <x:v>18</x:v>
      </x:c>
      <x:c r="E214" s="10" t="str">
        <x:v>Local IB learning target; not an official numbered IB outcome</x:v>
      </x:c>
    </x:row>
    <x:row r="215" ht="32" customHeight="1">
      <x:c r="A215" s="9" t="str">
        <x:v>ibds-26-s09-transfer</x:v>
      </x:c>
      <x:c r="B215" s="9" t="str">
        <x:v>ds-plan-synthesis</x:v>
      </x:c>
      <x:c r="C215" s="9" t="str">
        <x:v>assesses</x:v>
      </x:c>
      <x:c r="D215" s="9" t="n">
        <x:v>18</x:v>
      </x:c>
      <x:c r="E215" s="9" t="str">
        <x:v>Local IB learning target; not an official numbered IB outcome</x:v>
      </x:c>
    </x:row>
    <x:row r="216" ht="32" customHeight="1">
      <x:c r="A216" s="10" t="str">
        <x:v>ibds-26-s09-transfer</x:v>
      </x:c>
      <x:c r="B216" s="10" t="str">
        <x:v>ds-plan-contexts</x:v>
      </x:c>
      <x:c r="C216" s="10" t="str">
        <x:v>assesses</x:v>
      </x:c>
      <x:c r="D216" s="10" t="n">
        <x:v>18</x:v>
      </x:c>
      <x:c r="E216" s="10" t="str">
        <x:v>Local IB learning target; not an official numbered IB outcome</x:v>
      </x:c>
    </x:row>
    <x:row r="217" ht="32" customHeight="1">
      <x:c r="A217" s="9" t="str">
        <x:v>ibds-26-s10-weekly-19</x:v>
      </x:c>
      <x:c r="B217" s="9" t="str">
        <x:v>ds-plan-contexts</x:v>
      </x:c>
      <x:c r="C217" s="9" t="str">
        <x:v>practises</x:v>
      </x:c>
      <x:c r="D217" s="9" t="n">
        <x:v>19</x:v>
      </x:c>
      <x:c r="E217" s="9" t="str">
        <x:v>Local IB learning target; not an official numbered IB outcome</x:v>
      </x:c>
    </x:row>
    <x:row r="218" ht="32" customHeight="1">
      <x:c r="A218" s="10" t="str">
        <x:v>ibds-26-s10-weekly-19</x:v>
      </x:c>
      <x:c r="B218" s="10" t="str">
        <x:v>ds-plan-synthesis</x:v>
      </x:c>
      <x:c r="C218" s="10" t="str">
        <x:v>practises</x:v>
      </x:c>
      <x:c r="D218" s="10" t="n">
        <x:v>19</x:v>
      </x:c>
      <x:c r="E218" s="10" t="str">
        <x:v>Local IB learning target; not an official numbered IB outcome</x:v>
      </x:c>
    </x:row>
    <x:row r="219" ht="32" customHeight="1">
      <x:c r="A219" s="9" t="str">
        <x:v>ibds-26-s10-weekly-19</x:v>
      </x:c>
      <x:c r="B219" s="9" t="str">
        <x:v>ds-plan-evaluation</x:v>
      </x:c>
      <x:c r="C219" s="9" t="str">
        <x:v>practises</x:v>
      </x:c>
      <x:c r="D219" s="9" t="n">
        <x:v>19</x:v>
      </x:c>
      <x:c r="E219" s="9" t="str">
        <x:v>Local IB learning target; not an official numbered IB outcome</x:v>
      </x:c>
    </x:row>
    <x:row r="220" ht="32" customHeight="1">
      <x:c r="A220" s="10" t="str">
        <x:v>ibds-26-s10-weekly-20</x:v>
      </x:c>
      <x:c r="B220" s="10" t="str">
        <x:v>ds-plan-contexts</x:v>
      </x:c>
      <x:c r="C220" s="10" t="str">
        <x:v>practises</x:v>
      </x:c>
      <x:c r="D220" s="10" t="n">
        <x:v>20</x:v>
      </x:c>
      <x:c r="E220" s="10" t="str">
        <x:v>Local IB learning target; not an official numbered IB outcome</x:v>
      </x:c>
    </x:row>
    <x:row r="221" ht="32" customHeight="1">
      <x:c r="A221" s="9" t="str">
        <x:v>ibds-26-s10-weekly-20</x:v>
      </x:c>
      <x:c r="B221" s="9" t="str">
        <x:v>ds-plan-synthesis</x:v>
      </x:c>
      <x:c r="C221" s="9" t="str">
        <x:v>practises</x:v>
      </x:c>
      <x:c r="D221" s="9" t="n">
        <x:v>20</x:v>
      </x:c>
      <x:c r="E221" s="9" t="str">
        <x:v>Local IB learning target; not an official numbered IB outcome</x:v>
      </x:c>
    </x:row>
    <x:row r="222" ht="32" customHeight="1">
      <x:c r="A222" s="10" t="str">
        <x:v>ibds-26-s10-weekly-20</x:v>
      </x:c>
      <x:c r="B222" s="10" t="str">
        <x:v>ds-plan-evaluation</x:v>
      </x:c>
      <x:c r="C222" s="10" t="str">
        <x:v>practises</x:v>
      </x:c>
      <x:c r="D222" s="10" t="n">
        <x:v>20</x:v>
      </x:c>
      <x:c r="E222" s="10" t="str">
        <x:v>Local IB learning target; not an official numbered IB outcome</x:v>
      </x:c>
    </x:row>
    <x:row r="223" ht="32" customHeight="1">
      <x:c r="A223" s="9" t="str">
        <x:v>ibds-26-s10-quiz</x:v>
      </x:c>
      <x:c r="B223" s="9" t="str">
        <x:v>ds-plan-contexts</x:v>
      </x:c>
      <x:c r="C223" s="9" t="str">
        <x:v>practises</x:v>
      </x:c>
      <x:c r="D223" s="9" t="n">
        <x:v>19</x:v>
      </x:c>
      <x:c r="E223" s="9" t="str">
        <x:v>Local IB learning target; not an official numbered IB outcome</x:v>
      </x:c>
    </x:row>
    <x:row r="224" ht="32" customHeight="1">
      <x:c r="A224" s="10" t="str">
        <x:v>ibds-26-s10-quiz</x:v>
      </x:c>
      <x:c r="B224" s="10" t="str">
        <x:v>ds-plan-synthesis</x:v>
      </x:c>
      <x:c r="C224" s="10" t="str">
        <x:v>practises</x:v>
      </x:c>
      <x:c r="D224" s="10" t="n">
        <x:v>19</x:v>
      </x:c>
      <x:c r="E224" s="10" t="str">
        <x:v>Local IB learning target; not an official numbered IB outcome</x:v>
      </x:c>
    </x:row>
    <x:row r="225" ht="32" customHeight="1">
      <x:c r="A225" s="9" t="str">
        <x:v>ibds-26-s10-quiz</x:v>
      </x:c>
      <x:c r="B225" s="9" t="str">
        <x:v>ds-plan-evaluation</x:v>
      </x:c>
      <x:c r="C225" s="9" t="str">
        <x:v>practises</x:v>
      </x:c>
      <x:c r="D225" s="9" t="n">
        <x:v>19</x:v>
      </x:c>
      <x:c r="E225" s="9" t="str">
        <x:v>Local IB learning target; not an official numbered IB outcome</x:v>
      </x:c>
    </x:row>
    <x:row r="226" ht="32" customHeight="1">
      <x:c r="A226" s="10" t="str">
        <x:v>ibds-26-s10-transfer</x:v>
      </x:c>
      <x:c r="B226" s="10" t="str">
        <x:v>ds-plan-contexts</x:v>
      </x:c>
      <x:c r="C226" s="10" t="str">
        <x:v>assesses</x:v>
      </x:c>
      <x:c r="D226" s="10" t="n">
        <x:v>20</x:v>
      </x:c>
      <x:c r="E226" s="10" t="str">
        <x:v>Local IB learning target; not an official numbered IB outcome</x:v>
      </x:c>
    </x:row>
    <x:row r="227" ht="32" customHeight="1">
      <x:c r="A227" s="9" t="str">
        <x:v>ibds-26-s10-transfer</x:v>
      </x:c>
      <x:c r="B227" s="9" t="str">
        <x:v>ds-plan-synthesis</x:v>
      </x:c>
      <x:c r="C227" s="9" t="str">
        <x:v>assesses</x:v>
      </x:c>
      <x:c r="D227" s="9" t="n">
        <x:v>20</x:v>
      </x:c>
      <x:c r="E227" s="9" t="str">
        <x:v>Local IB learning target; not an official numbered IB outcome</x:v>
      </x:c>
    </x:row>
    <x:row r="228" ht="32" customHeight="1">
      <x:c r="A228" s="10" t="str">
        <x:v>ibds-26-s10-transfer</x:v>
      </x:c>
      <x:c r="B228" s="10" t="str">
        <x:v>ds-plan-evaluation</x:v>
      </x:c>
      <x:c r="C228" s="10" t="str">
        <x:v>assesses</x:v>
      </x:c>
      <x:c r="D228" s="10" t="n">
        <x:v>20</x:v>
      </x:c>
      <x:c r="E228" s="10" t="str">
        <x:v>Local IB learning target; not an official numbered IB outcome</x:v>
      </x:c>
    </x:row>
    <x:row r="229" ht="32" customHeight="1">
      <x:c r="A229" s="9" t="str">
        <x:v>ibds-26-s11-weekly-21</x:v>
      </x:c>
      <x:c r="B229" s="9" t="str">
        <x:v>ds-plan-inquiry</x:v>
      </x:c>
      <x:c r="C229" s="9" t="str">
        <x:v>practises</x:v>
      </x:c>
      <x:c r="D229" s="9" t="n">
        <x:v>21</x:v>
      </x:c>
      <x:c r="E229" s="9" t="str">
        <x:v>Local IB learning target; not an official numbered IB outcome</x:v>
      </x:c>
    </x:row>
    <x:row r="230" ht="32" customHeight="1">
      <x:c r="A230" s="10" t="str">
        <x:v>ibds-26-s11-weekly-21</x:v>
      </x:c>
      <x:c r="B230" s="10" t="str">
        <x:v>ds-u12-003</x:v>
      </x:c>
      <x:c r="C230" s="10" t="str">
        <x:v>practises</x:v>
      </x:c>
      <x:c r="D230" s="10" t="n">
        <x:v>21</x:v>
      </x:c>
      <x:c r="E230" s="10" t="str">
        <x:v>Local IB learning target; not an official numbered IB outcome</x:v>
      </x:c>
    </x:row>
    <x:row r="231" ht="32" customHeight="1">
      <x:c r="A231" s="9" t="str">
        <x:v>ibds-26-s11-weekly-21</x:v>
      </x:c>
      <x:c r="B231" s="9" t="str">
        <x:v>ds-plan-evaluation</x:v>
      </x:c>
      <x:c r="C231" s="9" t="str">
        <x:v>practises</x:v>
      </x:c>
      <x:c r="D231" s="9" t="n">
        <x:v>21</x:v>
      </x:c>
      <x:c r="E231" s="9" t="str">
        <x:v>Local IB learning target; not an official numbered IB outcome</x:v>
      </x:c>
    </x:row>
    <x:row r="232" ht="32" customHeight="1">
      <x:c r="A232" s="10" t="str">
        <x:v>ibds-26-s11-weekly-22</x:v>
      </x:c>
      <x:c r="B232" s="10" t="str">
        <x:v>ds-plan-inquiry</x:v>
      </x:c>
      <x:c r="C232" s="10" t="str">
        <x:v>practises</x:v>
      </x:c>
      <x:c r="D232" s="10" t="n">
        <x:v>22</x:v>
      </x:c>
      <x:c r="E232" s="10" t="str">
        <x:v>Local IB learning target; not an official numbered IB outcome</x:v>
      </x:c>
    </x:row>
    <x:row r="233" ht="32" customHeight="1">
      <x:c r="A233" s="9" t="str">
        <x:v>ibds-26-s11-weekly-22</x:v>
      </x:c>
      <x:c r="B233" s="9" t="str">
        <x:v>ds-u12-003</x:v>
      </x:c>
      <x:c r="C233" s="9" t="str">
        <x:v>practises</x:v>
      </x:c>
      <x:c r="D233" s="9" t="n">
        <x:v>22</x:v>
      </x:c>
      <x:c r="E233" s="9" t="str">
        <x:v>Local IB learning target; not an official numbered IB outcome</x:v>
      </x:c>
    </x:row>
    <x:row r="234" ht="32" customHeight="1">
      <x:c r="A234" s="10" t="str">
        <x:v>ibds-26-s11-weekly-22</x:v>
      </x:c>
      <x:c r="B234" s="10" t="str">
        <x:v>ds-plan-evaluation</x:v>
      </x:c>
      <x:c r="C234" s="10" t="str">
        <x:v>practises</x:v>
      </x:c>
      <x:c r="D234" s="10" t="n">
        <x:v>22</x:v>
      </x:c>
      <x:c r="E234" s="10" t="str">
        <x:v>Local IB learning target; not an official numbered IB outcome</x:v>
      </x:c>
    </x:row>
    <x:row r="235" ht="32" customHeight="1">
      <x:c r="A235" s="9" t="str">
        <x:v>ibds-26-s11-ia-checkpoint</x:v>
      </x:c>
      <x:c r="B235" s="9" t="str">
        <x:v>ds-plan-inquiry</x:v>
      </x:c>
      <x:c r="C235" s="9" t="str">
        <x:v>practises</x:v>
      </x:c>
      <x:c r="D235" s="9" t="n">
        <x:v>22</x:v>
      </x:c>
      <x:c r="E235" s="9" t="str">
        <x:v>Local IB learning target; not an official numbered IB outcome</x:v>
      </x:c>
    </x:row>
    <x:row r="236" ht="32" customHeight="1">
      <x:c r="A236" s="10" t="str">
        <x:v>ibds-26-s11-ia-checkpoint</x:v>
      </x:c>
      <x:c r="B236" s="10" t="str">
        <x:v>ds-u12-003</x:v>
      </x:c>
      <x:c r="C236" s="10" t="str">
        <x:v>practises</x:v>
      </x:c>
      <x:c r="D236" s="10" t="n">
        <x:v>22</x:v>
      </x:c>
      <x:c r="E236" s="10" t="str">
        <x:v>Local IB learning target; not an official numbered IB outcome</x:v>
      </x:c>
    </x:row>
    <x:row r="237" ht="32" customHeight="1">
      <x:c r="A237" s="9" t="str">
        <x:v>ibds-26-s11-ia-checkpoint</x:v>
      </x:c>
      <x:c r="B237" s="9" t="str">
        <x:v>ds-plan-evaluation</x:v>
      </x:c>
      <x:c r="C237" s="9" t="str">
        <x:v>practises</x:v>
      </x:c>
      <x:c r="D237" s="9" t="n">
        <x:v>22</x:v>
      </x:c>
      <x:c r="E237" s="9" t="str">
        <x:v>Local IB learning target; not an official numbered IB outcome</x:v>
      </x:c>
    </x:row>
    <x:row r="238" ht="32" customHeight="1">
      <x:c r="A238" s="10" t="str">
        <x:v>ibds-26-s12-weekly-23</x:v>
      </x:c>
      <x:c r="B238" s="10" t="str">
        <x:v>ds-plan-communication</x:v>
      </x:c>
      <x:c r="C238" s="10" t="str">
        <x:v>practises</x:v>
      </x:c>
      <x:c r="D238" s="10" t="n">
        <x:v>23</x:v>
      </x:c>
      <x:c r="E238" s="10" t="str">
        <x:v>Local IB learning target; not an official numbered IB outcome</x:v>
      </x:c>
    </x:row>
    <x:row r="239" ht="32" customHeight="1">
      <x:c r="A239" s="9" t="str">
        <x:v>ibds-26-s12-weekly-23</x:v>
      </x:c>
      <x:c r="B239" s="9" t="str">
        <x:v>ds-plan-evaluation</x:v>
      </x:c>
      <x:c r="C239" s="9" t="str">
        <x:v>practises</x:v>
      </x:c>
      <x:c r="D239" s="9" t="n">
        <x:v>23</x:v>
      </x:c>
      <x:c r="E239" s="9" t="str">
        <x:v>Local IB learning target; not an official numbered IB outcome</x:v>
      </x:c>
    </x:row>
    <x:row r="240" ht="32" customHeight="1">
      <x:c r="A240" s="10" t="str">
        <x:v>ibds-26-s12-weekly-23</x:v>
      </x:c>
      <x:c r="B240" s="10" t="str">
        <x:v>ds-plan-contexts</x:v>
      </x:c>
      <x:c r="C240" s="10" t="str">
        <x:v>practises</x:v>
      </x:c>
      <x:c r="D240" s="10" t="n">
        <x:v>23</x:v>
      </x:c>
      <x:c r="E240" s="10" t="str">
        <x:v>Local IB learning target; not an official numbered IB outcome</x:v>
      </x:c>
    </x:row>
    <x:row r="241" ht="32" customHeight="1">
      <x:c r="A241" s="9" t="str">
        <x:v>ibds-26-s12-weekly-24</x:v>
      </x:c>
      <x:c r="B241" s="9" t="str">
        <x:v>ds-plan-communication</x:v>
      </x:c>
      <x:c r="C241" s="9" t="str">
        <x:v>practises</x:v>
      </x:c>
      <x:c r="D241" s="9" t="n">
        <x:v>24</x:v>
      </x:c>
      <x:c r="E241" s="9" t="str">
        <x:v>Local IB learning target; not an official numbered IB outcome</x:v>
      </x:c>
    </x:row>
    <x:row r="242" ht="32" customHeight="1">
      <x:c r="A242" s="10" t="str">
        <x:v>ibds-26-s12-weekly-24</x:v>
      </x:c>
      <x:c r="B242" s="10" t="str">
        <x:v>ds-plan-evaluation</x:v>
      </x:c>
      <x:c r="C242" s="10" t="str">
        <x:v>practises</x:v>
      </x:c>
      <x:c r="D242" s="10" t="n">
        <x:v>24</x:v>
      </x:c>
      <x:c r="E242" s="10" t="str">
        <x:v>Local IB learning target; not an official numbered IB outcome</x:v>
      </x:c>
    </x:row>
    <x:row r="243" ht="32" customHeight="1">
      <x:c r="A243" s="9" t="str">
        <x:v>ibds-26-s12-weekly-24</x:v>
      </x:c>
      <x:c r="B243" s="9" t="str">
        <x:v>ds-plan-contexts</x:v>
      </x:c>
      <x:c r="C243" s="9" t="str">
        <x:v>practises</x:v>
      </x:c>
      <x:c r="D243" s="9" t="n">
        <x:v>24</x:v>
      </x:c>
      <x:c r="E243" s="9" t="str">
        <x:v>Local IB learning target; not an official numbered IB outcome</x:v>
      </x:c>
    </x:row>
    <x:row r="244" ht="32" customHeight="1">
      <x:c r="A244" s="10" t="str">
        <x:v>ibds-26-s12-ia-checkpoint</x:v>
      </x:c>
      <x:c r="B244" s="10" t="str">
        <x:v>ds-plan-communication</x:v>
      </x:c>
      <x:c r="C244" s="10" t="str">
        <x:v>practises</x:v>
      </x:c>
      <x:c r="D244" s="10" t="n">
        <x:v>24</x:v>
      </x:c>
      <x:c r="E244" s="10" t="str">
        <x:v>Local IB learning target; not an official numbered IB outcome</x:v>
      </x:c>
    </x:row>
    <x:row r="245" ht="32" customHeight="1">
      <x:c r="A245" s="9" t="str">
        <x:v>ibds-26-s12-ia-checkpoint</x:v>
      </x:c>
      <x:c r="B245" s="9" t="str">
        <x:v>ds-plan-evaluation</x:v>
      </x:c>
      <x:c r="C245" s="9" t="str">
        <x:v>practises</x:v>
      </x:c>
      <x:c r="D245" s="9" t="n">
        <x:v>24</x:v>
      </x:c>
      <x:c r="E245" s="9" t="str">
        <x:v>Local IB learning target; not an official numbered IB outcome</x:v>
      </x:c>
    </x:row>
    <x:row r="246" ht="32" customHeight="1">
      <x:c r="A246" s="10" t="str">
        <x:v>ibds-26-s12-ia-checkpoint</x:v>
      </x:c>
      <x:c r="B246" s="10" t="str">
        <x:v>ds-plan-contexts</x:v>
      </x:c>
      <x:c r="C246" s="10" t="str">
        <x:v>practises</x:v>
      </x:c>
      <x:c r="D246" s="10" t="n">
        <x:v>24</x:v>
      </x:c>
      <x:c r="E246" s="10" t="str">
        <x:v>Local IB learning target; not an official numbered IB outcome</x:v>
      </x:c>
    </x:row>
    <x:row r="247" ht="32" customHeight="1">
      <x:c r="A247" s="9" t="str">
        <x:v>ibds-26-s13-weekly-25</x:v>
      </x:c>
      <x:c r="B247" s="9" t="str">
        <x:v>ds-plan-communication</x:v>
      </x:c>
      <x:c r="C247" s="9" t="str">
        <x:v>practises</x:v>
      </x:c>
      <x:c r="D247" s="9" t="n">
        <x:v>25</x:v>
      </x:c>
      <x:c r="E247" s="9" t="str">
        <x:v>Local IB learning target; not an official numbered IB outcome</x:v>
      </x:c>
    </x:row>
    <x:row r="248" ht="32" customHeight="1">
      <x:c r="A248" s="10" t="str">
        <x:v>ibds-26-s13-weekly-25</x:v>
      </x:c>
      <x:c r="B248" s="10" t="str">
        <x:v>ds-plan-evaluation</x:v>
      </x:c>
      <x:c r="C248" s="10" t="str">
        <x:v>practises</x:v>
      </x:c>
      <x:c r="D248" s="10" t="n">
        <x:v>25</x:v>
      </x:c>
      <x:c r="E248" s="10" t="str">
        <x:v>Local IB learning target; not an official numbered IB outcome</x:v>
      </x:c>
    </x:row>
    <x:row r="249" ht="32" customHeight="1">
      <x:c r="A249" s="9" t="str">
        <x:v>ibds-26-s13-weekly-25</x:v>
      </x:c>
      <x:c r="B249" s="9" t="str">
        <x:v>ds-plan-synthesis</x:v>
      </x:c>
      <x:c r="C249" s="9" t="str">
        <x:v>practises</x:v>
      </x:c>
      <x:c r="D249" s="9" t="n">
        <x:v>25</x:v>
      </x:c>
      <x:c r="E249" s="9" t="str">
        <x:v>Local IB learning target; not an official numbered IB outcome</x:v>
      </x:c>
    </x:row>
    <x:row r="250" ht="32" customHeight="1">
      <x:c r="A250" s="10" t="str">
        <x:v>ibds-26-s13-weekly-26</x:v>
      </x:c>
      <x:c r="B250" s="10" t="str">
        <x:v>ds-plan-communication</x:v>
      </x:c>
      <x:c r="C250" s="10" t="str">
        <x:v>practises</x:v>
      </x:c>
      <x:c r="D250" s="10" t="n">
        <x:v>26</x:v>
      </x:c>
      <x:c r="E250" s="10" t="str">
        <x:v>Local IB learning target; not an official numbered IB outcome</x:v>
      </x:c>
    </x:row>
    <x:row r="251" ht="32" customHeight="1">
      <x:c r="A251" s="9" t="str">
        <x:v>ibds-26-s13-weekly-26</x:v>
      </x:c>
      <x:c r="B251" s="9" t="str">
        <x:v>ds-plan-evaluation</x:v>
      </x:c>
      <x:c r="C251" s="9" t="str">
        <x:v>practises</x:v>
      </x:c>
      <x:c r="D251" s="9" t="n">
        <x:v>26</x:v>
      </x:c>
      <x:c r="E251" s="9" t="str">
        <x:v>Local IB learning target; not an official numbered IB outcome</x:v>
      </x:c>
    </x:row>
    <x:row r="252" ht="32" customHeight="1">
      <x:c r="A252" s="10" t="str">
        <x:v>ibds-26-s13-weekly-26</x:v>
      </x:c>
      <x:c r="B252" s="10" t="str">
        <x:v>ds-plan-synthesis</x:v>
      </x:c>
      <x:c r="C252" s="10" t="str">
        <x:v>practises</x:v>
      </x:c>
      <x:c r="D252" s="10" t="n">
        <x:v>26</x:v>
      </x:c>
      <x:c r="E252" s="10" t="str">
        <x:v>Local IB learning target; not an official numbered IB outcome</x:v>
      </x:c>
    </x:row>
    <x:row r="253" ht="32" customHeight="1">
      <x:c r="A253" s="9" t="str">
        <x:v>ibds-26-s13-ia-checkpoint</x:v>
      </x:c>
      <x:c r="B253" s="9" t="str">
        <x:v>ds-plan-communication</x:v>
      </x:c>
      <x:c r="C253" s="9" t="str">
        <x:v>assesses</x:v>
      </x:c>
      <x:c r="D253" s="9" t="n">
        <x:v>26</x:v>
      </x:c>
      <x:c r="E253" s="9" t="str">
        <x:v>Local IB learning target; not an official numbered IB outcome</x:v>
      </x:c>
    </x:row>
    <x:row r="254" ht="32" customHeight="1">
      <x:c r="A254" s="10" t="str">
        <x:v>ibds-26-s13-ia-checkpoint</x:v>
      </x:c>
      <x:c r="B254" s="10" t="str">
        <x:v>ds-plan-evaluation</x:v>
      </x:c>
      <x:c r="C254" s="10" t="str">
        <x:v>assesses</x:v>
      </x:c>
      <x:c r="D254" s="10" t="n">
        <x:v>26</x:v>
      </x:c>
      <x:c r="E254" s="10" t="str">
        <x:v>Local IB learning target; not an official numbered IB outcome</x:v>
      </x:c>
    </x:row>
    <x:row r="255" ht="32" customHeight="1">
      <x:c r="A255" s="9" t="str">
        <x:v>ibds-26-s13-ia-checkpoint</x:v>
      </x:c>
      <x:c r="B255" s="9" t="str">
        <x:v>ds-plan-synthesis</x:v>
      </x:c>
      <x:c r="C255" s="9" t="str">
        <x:v>assesses</x:v>
      </x:c>
      <x:c r="D255" s="9" t="n">
        <x:v>26</x:v>
      </x:c>
      <x:c r="E255" s="9" t="str">
        <x:v>Local IB learning target; not an official numbered IB outcome</x:v>
      </x:c>
    </x:row>
    <x:row r="256" ht="32" customHeight="1">
      <x:c r="A256" s="10" t="str">
        <x:v>ibds-26-s14-weekly-27</x:v>
      </x:c>
      <x:c r="B256" s="10" t="str">
        <x:v>ds-plan-evaluation</x:v>
      </x:c>
      <x:c r="C256" s="10" t="str">
        <x:v>practises</x:v>
      </x:c>
      <x:c r="D256" s="10" t="n">
        <x:v>27</x:v>
      </x:c>
      <x:c r="E256" s="10" t="str">
        <x:v>Local IB learning target; not an official numbered IB outcome</x:v>
      </x:c>
    </x:row>
    <x:row r="257" ht="32" customHeight="1">
      <x:c r="A257" s="9" t="str">
        <x:v>ibds-26-s14-weekly-27</x:v>
      </x:c>
      <x:c r="B257" s="9" t="str">
        <x:v>ds-plan-contexts</x:v>
      </x:c>
      <x:c r="C257" s="9" t="str">
        <x:v>practises</x:v>
      </x:c>
      <x:c r="D257" s="9" t="n">
        <x:v>27</x:v>
      </x:c>
      <x:c r="E257" s="9" t="str">
        <x:v>Local IB learning target; not an official numbered IB outcome</x:v>
      </x:c>
    </x:row>
    <x:row r="258" ht="32" customHeight="1">
      <x:c r="A258" s="10" t="str">
        <x:v>ibds-26-s14-weekly-28</x:v>
      </x:c>
      <x:c r="B258" s="10" t="str">
        <x:v>ds-plan-evaluation</x:v>
      </x:c>
      <x:c r="C258" s="10" t="str">
        <x:v>practises</x:v>
      </x:c>
      <x:c r="D258" s="10" t="n">
        <x:v>28</x:v>
      </x:c>
      <x:c r="E258" s="10" t="str">
        <x:v>Local IB learning target; not an official numbered IB outcome</x:v>
      </x:c>
    </x:row>
    <x:row r="259" ht="32" customHeight="1">
      <x:c r="A259" s="9" t="str">
        <x:v>ibds-26-s14-weekly-28</x:v>
      </x:c>
      <x:c r="B259" s="9" t="str">
        <x:v>ds-plan-contexts</x:v>
      </x:c>
      <x:c r="C259" s="9" t="str">
        <x:v>practises</x:v>
      </x:c>
      <x:c r="D259" s="9" t="n">
        <x:v>28</x:v>
      </x:c>
      <x:c r="E259" s="9" t="str">
        <x:v>Local IB learning target; not an official numbered IB outcome</x:v>
      </x:c>
    </x:row>
    <x:row r="260" ht="32" customHeight="1">
      <x:c r="A260" s="10" t="str">
        <x:v>ibds-26-s14-quiz</x:v>
      </x:c>
      <x:c r="B260" s="10" t="str">
        <x:v>ds-plan-evaluation</x:v>
      </x:c>
      <x:c r="C260" s="10" t="str">
        <x:v>practises</x:v>
      </x:c>
      <x:c r="D260" s="10" t="n">
        <x:v>27</x:v>
      </x:c>
      <x:c r="E260" s="10" t="str">
        <x:v>Local IB learning target; not an official numbered IB outcome</x:v>
      </x:c>
    </x:row>
    <x:row r="261" ht="32" customHeight="1">
      <x:c r="A261" s="9" t="str">
        <x:v>ibds-26-s14-quiz</x:v>
      </x:c>
      <x:c r="B261" s="9" t="str">
        <x:v>ds-plan-contexts</x:v>
      </x:c>
      <x:c r="C261" s="9" t="str">
        <x:v>practises</x:v>
      </x:c>
      <x:c r="D261" s="9" t="n">
        <x:v>27</x:v>
      </x:c>
      <x:c r="E261" s="9" t="str">
        <x:v>Local IB learning target; not an official numbered IB outcome</x:v>
      </x:c>
    </x:row>
    <x:row r="262" ht="32" customHeight="1">
      <x:c r="A262" s="10" t="str">
        <x:v>ibds-26-s14-transfer</x:v>
      </x:c>
      <x:c r="B262" s="10" t="str">
        <x:v>ds-plan-evaluation</x:v>
      </x:c>
      <x:c r="C262" s="10" t="str">
        <x:v>assesses</x:v>
      </x:c>
      <x:c r="D262" s="10" t="n">
        <x:v>28</x:v>
      </x:c>
      <x:c r="E262" s="10" t="str">
        <x:v>Local IB learning target; not an official numbered IB outcome</x:v>
      </x:c>
    </x:row>
    <x:row r="263" ht="32" customHeight="1">
      <x:c r="A263" s="9" t="str">
        <x:v>ibds-26-s14-transfer</x:v>
      </x:c>
      <x:c r="B263" s="9" t="str">
        <x:v>ds-plan-contexts</x:v>
      </x:c>
      <x:c r="C263" s="9" t="str">
        <x:v>assesses</x:v>
      </x:c>
      <x:c r="D263" s="9" t="n">
        <x:v>28</x:v>
      </x:c>
      <x:c r="E263" s="9" t="str">
        <x:v>Local IB learning target; not an official numbered IB outcome</x:v>
      </x:c>
    </x:row>
    <x:row r="264" ht="32" customHeight="1">
      <x:c r="A264" s="10" t="str">
        <x:v>ibds-26-s14-mock-p1-a</x:v>
      </x:c>
      <x:c r="B264" s="10" t="str">
        <x:v>ds-plan-evaluation</x:v>
      </x:c>
      <x:c r="C264" s="10" t="str">
        <x:v>assesses</x:v>
      </x:c>
      <x:c r="D264" s="10" t="n">
        <x:v>28</x:v>
      </x:c>
      <x:c r="E264" s="10" t="str">
        <x:v>Local IB learning target; not an official numbered IB outcome</x:v>
      </x:c>
    </x:row>
    <x:row r="265" ht="32" customHeight="1">
      <x:c r="A265" s="9" t="str">
        <x:v>ibds-26-s14-mock-p1-a</x:v>
      </x:c>
      <x:c r="B265" s="9" t="str">
        <x:v>ds-plan-contexts</x:v>
      </x:c>
      <x:c r="C265" s="9" t="str">
        <x:v>assesses</x:v>
      </x:c>
      <x:c r="D265" s="9" t="n">
        <x:v>28</x:v>
      </x:c>
      <x:c r="E265" s="9" t="str">
        <x:v>Local IB learning target; not an official numbered IB outcome</x:v>
      </x:c>
    </x:row>
    <x:row r="266" ht="32" customHeight="1">
      <x:c r="A266" s="10" t="str">
        <x:v>ibds-26-s15-weekly-29</x:v>
      </x:c>
      <x:c r="B266" s="10" t="str">
        <x:v>ds-plan-synthesis</x:v>
      </x:c>
      <x:c r="C266" s="10" t="str">
        <x:v>practises</x:v>
      </x:c>
      <x:c r="D266" s="10" t="n">
        <x:v>29</x:v>
      </x:c>
      <x:c r="E266" s="10" t="str">
        <x:v>Local IB learning target; not an official numbered IB outcome</x:v>
      </x:c>
    </x:row>
    <x:row r="267" ht="32" customHeight="1">
      <x:c r="A267" s="9" t="str">
        <x:v>ibds-26-s15-weekly-29</x:v>
      </x:c>
      <x:c r="B267" s="9" t="str">
        <x:v>ds-u12-003</x:v>
      </x:c>
      <x:c r="C267" s="9" t="str">
        <x:v>practises</x:v>
      </x:c>
      <x:c r="D267" s="9" t="n">
        <x:v>29</x:v>
      </x:c>
      <x:c r="E267" s="9" t="str">
        <x:v>Local IB learning target; not an official numbered IB outcome</x:v>
      </x:c>
    </x:row>
    <x:row r="268" ht="32" customHeight="1">
      <x:c r="A268" s="10" t="str">
        <x:v>ibds-26-s15-weekly-29</x:v>
      </x:c>
      <x:c r="B268" s="10" t="str">
        <x:v>ds-plan-evaluation</x:v>
      </x:c>
      <x:c r="C268" s="10" t="str">
        <x:v>practises</x:v>
      </x:c>
      <x:c r="D268" s="10" t="n">
        <x:v>29</x:v>
      </x:c>
      <x:c r="E268" s="10" t="str">
        <x:v>Local IB learning target; not an official numbered IB outcome</x:v>
      </x:c>
    </x:row>
    <x:row r="269" ht="32" customHeight="1">
      <x:c r="A269" s="9" t="str">
        <x:v>ibds-26-s15-weekly-30</x:v>
      </x:c>
      <x:c r="B269" s="9" t="str">
        <x:v>ds-plan-synthesis</x:v>
      </x:c>
      <x:c r="C269" s="9" t="str">
        <x:v>practises</x:v>
      </x:c>
      <x:c r="D269" s="9" t="n">
        <x:v>30</x:v>
      </x:c>
      <x:c r="E269" s="9" t="str">
        <x:v>Local IB learning target; not an official numbered IB outcome</x:v>
      </x:c>
    </x:row>
    <x:row r="270" ht="32" customHeight="1">
      <x:c r="A270" s="10" t="str">
        <x:v>ibds-26-s15-weekly-30</x:v>
      </x:c>
      <x:c r="B270" s="10" t="str">
        <x:v>ds-u12-003</x:v>
      </x:c>
      <x:c r="C270" s="10" t="str">
        <x:v>practises</x:v>
      </x:c>
      <x:c r="D270" s="10" t="n">
        <x:v>30</x:v>
      </x:c>
      <x:c r="E270" s="10" t="str">
        <x:v>Local IB learning target; not an official numbered IB outcome</x:v>
      </x:c>
    </x:row>
    <x:row r="271" ht="32" customHeight="1">
      <x:c r="A271" s="9" t="str">
        <x:v>ibds-26-s15-weekly-30</x:v>
      </x:c>
      <x:c r="B271" s="9" t="str">
        <x:v>ds-plan-evaluation</x:v>
      </x:c>
      <x:c r="C271" s="9" t="str">
        <x:v>practises</x:v>
      </x:c>
      <x:c r="D271" s="9" t="n">
        <x:v>30</x:v>
      </x:c>
      <x:c r="E271" s="9" t="str">
        <x:v>Local IB learning target; not an official numbered IB outcome</x:v>
      </x:c>
    </x:row>
    <x:row r="272" ht="32" customHeight="1">
      <x:c r="A272" s="10" t="str">
        <x:v>ibds-26-s15-quiz</x:v>
      </x:c>
      <x:c r="B272" s="10" t="str">
        <x:v>ds-plan-synthesis</x:v>
      </x:c>
      <x:c r="C272" s="10" t="str">
        <x:v>practises</x:v>
      </x:c>
      <x:c r="D272" s="10" t="n">
        <x:v>29</x:v>
      </x:c>
      <x:c r="E272" s="10" t="str">
        <x:v>Local IB learning target; not an official numbered IB outcome</x:v>
      </x:c>
    </x:row>
    <x:row r="273" ht="32" customHeight="1">
      <x:c r="A273" s="9" t="str">
        <x:v>ibds-26-s15-quiz</x:v>
      </x:c>
      <x:c r="B273" s="9" t="str">
        <x:v>ds-u12-003</x:v>
      </x:c>
      <x:c r="C273" s="9" t="str">
        <x:v>practises</x:v>
      </x:c>
      <x:c r="D273" s="9" t="n">
        <x:v>29</x:v>
      </x:c>
      <x:c r="E273" s="9" t="str">
        <x:v>Local IB learning target; not an official numbered IB outcome</x:v>
      </x:c>
    </x:row>
    <x:row r="274" ht="32" customHeight="1">
      <x:c r="A274" s="10" t="str">
        <x:v>ibds-26-s15-quiz</x:v>
      </x:c>
      <x:c r="B274" s="10" t="str">
        <x:v>ds-plan-evaluation</x:v>
      </x:c>
      <x:c r="C274" s="10" t="str">
        <x:v>practises</x:v>
      </x:c>
      <x:c r="D274" s="10" t="n">
        <x:v>29</x:v>
      </x:c>
      <x:c r="E274" s="10" t="str">
        <x:v>Local IB learning target; not an official numbered IB outcome</x:v>
      </x:c>
    </x:row>
    <x:row r="275" ht="32" customHeight="1">
      <x:c r="A275" s="9" t="str">
        <x:v>ibds-26-s15-transfer</x:v>
      </x:c>
      <x:c r="B275" s="9" t="str">
        <x:v>ds-plan-synthesis</x:v>
      </x:c>
      <x:c r="C275" s="9" t="str">
        <x:v>assesses</x:v>
      </x:c>
      <x:c r="D275" s="9" t="n">
        <x:v>30</x:v>
      </x:c>
      <x:c r="E275" s="9" t="str">
        <x:v>Local IB learning target; not an official numbered IB outcome</x:v>
      </x:c>
    </x:row>
    <x:row r="276" ht="32" customHeight="1">
      <x:c r="A276" s="10" t="str">
        <x:v>ibds-26-s15-transfer</x:v>
      </x:c>
      <x:c r="B276" s="10" t="str">
        <x:v>ds-u12-003</x:v>
      </x:c>
      <x:c r="C276" s="10" t="str">
        <x:v>assesses</x:v>
      </x:c>
      <x:c r="D276" s="10" t="n">
        <x:v>30</x:v>
      </x:c>
      <x:c r="E276" s="10" t="str">
        <x:v>Local IB learning target; not an official numbered IB outcome</x:v>
      </x:c>
    </x:row>
    <x:row r="277" ht="32" customHeight="1">
      <x:c r="A277" s="9" t="str">
        <x:v>ibds-26-s15-transfer</x:v>
      </x:c>
      <x:c r="B277" s="9" t="str">
        <x:v>ds-plan-evaluation</x:v>
      </x:c>
      <x:c r="C277" s="9" t="str">
        <x:v>assesses</x:v>
      </x:c>
      <x:c r="D277" s="9" t="n">
        <x:v>30</x:v>
      </x:c>
      <x:c r="E277" s="9" t="str">
        <x:v>Local IB learning target; not an official numbered IB outcome</x:v>
      </x:c>
    </x:row>
    <x:row r="278" ht="32" customHeight="1">
      <x:c r="A278" s="10" t="str">
        <x:v>ibds-26-s15-mock-p2-a</x:v>
      </x:c>
      <x:c r="B278" s="10" t="str">
        <x:v>ds-plan-synthesis</x:v>
      </x:c>
      <x:c r="C278" s="10" t="str">
        <x:v>assesses</x:v>
      </x:c>
      <x:c r="D278" s="10" t="n">
        <x:v>30</x:v>
      </x:c>
      <x:c r="E278" s="10" t="str">
        <x:v>Local IB learning target; not an official numbered IB outcome</x:v>
      </x:c>
    </x:row>
    <x:row r="279" ht="32" customHeight="1">
      <x:c r="A279" s="9" t="str">
        <x:v>ibds-26-s15-mock-p2-a</x:v>
      </x:c>
      <x:c r="B279" s="9" t="str">
        <x:v>ds-u12-003</x:v>
      </x:c>
      <x:c r="C279" s="9" t="str">
        <x:v>assesses</x:v>
      </x:c>
      <x:c r="D279" s="9" t="n">
        <x:v>30</x:v>
      </x:c>
      <x:c r="E279" s="9" t="str">
        <x:v>Local IB learning target; not an official numbered IB outcome</x:v>
      </x:c>
    </x:row>
    <x:row r="280" ht="32" customHeight="1">
      <x:c r="A280" s="10" t="str">
        <x:v>ibds-26-s15-mock-p2-a</x:v>
      </x:c>
      <x:c r="B280" s="10" t="str">
        <x:v>ds-plan-evaluation</x:v>
      </x:c>
      <x:c r="C280" s="10" t="str">
        <x:v>assesses</x:v>
      </x:c>
      <x:c r="D280" s="10" t="n">
        <x:v>30</x:v>
      </x:c>
      <x:c r="E280" s="10" t="str">
        <x:v>Local IB learning target; not an official numbered IB outcome</x:v>
      </x:c>
    </x:row>
    <x:row r="281" ht="32" customHeight="1">
      <x:c r="A281" s="9" t="str">
        <x:v>ibds-26-s16-weekly-31</x:v>
      </x:c>
      <x:c r="B281" s="9" t="str">
        <x:v>ds-plan-evaluation</x:v>
      </x:c>
      <x:c r="C281" s="9" t="str">
        <x:v>practises</x:v>
      </x:c>
      <x:c r="D281" s="9" t="n">
        <x:v>31</x:v>
      </x:c>
      <x:c r="E281" s="9" t="str">
        <x:v>Local IB learning target; not an official numbered IB outcome</x:v>
      </x:c>
    </x:row>
    <x:row r="282" ht="32" customHeight="1">
      <x:c r="A282" s="10" t="str">
        <x:v>ibds-26-s16-weekly-31</x:v>
      </x:c>
      <x:c r="B282" s="10" t="str">
        <x:v>ds-plan-synthesis</x:v>
      </x:c>
      <x:c r="C282" s="10" t="str">
        <x:v>practises</x:v>
      </x:c>
      <x:c r="D282" s="10" t="n">
        <x:v>31</x:v>
      </x:c>
      <x:c r="E282" s="10" t="str">
        <x:v>Local IB learning target; not an official numbered IB outcome</x:v>
      </x:c>
    </x:row>
    <x:row r="283" ht="32" customHeight="1">
      <x:c r="A283" s="9" t="str">
        <x:v>ibds-26-s16-weekly-31</x:v>
      </x:c>
      <x:c r="B283" s="9" t="str">
        <x:v>ds-plan-contexts</x:v>
      </x:c>
      <x:c r="C283" s="9" t="str">
        <x:v>practises</x:v>
      </x:c>
      <x:c r="D283" s="9" t="n">
        <x:v>31</x:v>
      </x:c>
      <x:c r="E283" s="9" t="str">
        <x:v>Local IB learning target; not an official numbered IB outcome</x:v>
      </x:c>
    </x:row>
    <x:row r="284" ht="32" customHeight="1">
      <x:c r="A284" s="10" t="str">
        <x:v>ibds-26-s16-weekly-32</x:v>
      </x:c>
      <x:c r="B284" s="10" t="str">
        <x:v>ds-plan-evaluation</x:v>
      </x:c>
      <x:c r="C284" s="10" t="str">
        <x:v>practises</x:v>
      </x:c>
      <x:c r="D284" s="10" t="n">
        <x:v>32</x:v>
      </x:c>
      <x:c r="E284" s="10" t="str">
        <x:v>Local IB learning target; not an official numbered IB outcome</x:v>
      </x:c>
    </x:row>
    <x:row r="285" ht="32" customHeight="1">
      <x:c r="A285" s="9" t="str">
        <x:v>ibds-26-s16-weekly-32</x:v>
      </x:c>
      <x:c r="B285" s="9" t="str">
        <x:v>ds-plan-synthesis</x:v>
      </x:c>
      <x:c r="C285" s="9" t="str">
        <x:v>practises</x:v>
      </x:c>
      <x:c r="D285" s="9" t="n">
        <x:v>32</x:v>
      </x:c>
      <x:c r="E285" s="9" t="str">
        <x:v>Local IB learning target; not an official numbered IB outcome</x:v>
      </x:c>
    </x:row>
    <x:row r="286" ht="32" customHeight="1">
      <x:c r="A286" s="10" t="str">
        <x:v>ibds-26-s16-weekly-32</x:v>
      </x:c>
      <x:c r="B286" s="10" t="str">
        <x:v>ds-plan-contexts</x:v>
      </x:c>
      <x:c r="C286" s="10" t="str">
        <x:v>practises</x:v>
      </x:c>
      <x:c r="D286" s="10" t="n">
        <x:v>32</x:v>
      </x:c>
      <x:c r="E286" s="10" t="str">
        <x:v>Local IB learning target; not an official numbered IB outcome</x:v>
      </x:c>
    </x:row>
    <x:row r="287" ht="32" customHeight="1">
      <x:c r="A287" s="9" t="str">
        <x:v>ibds-26-s16-mock-p1-b</x:v>
      </x:c>
      <x:c r="B287" s="9" t="str">
        <x:v>ds-plan-evaluation</x:v>
      </x:c>
      <x:c r="C287" s="9" t="str">
        <x:v>assesses</x:v>
      </x:c>
      <x:c r="D287" s="9" t="n">
        <x:v>31</x:v>
      </x:c>
      <x:c r="E287" s="9" t="str">
        <x:v>Local IB learning target; not an official numbered IB outcome</x:v>
      </x:c>
    </x:row>
    <x:row r="288" ht="32" customHeight="1">
      <x:c r="A288" s="10" t="str">
        <x:v>ibds-26-s16-mock-p1-b</x:v>
      </x:c>
      <x:c r="B288" s="10" t="str">
        <x:v>ds-plan-synthesis</x:v>
      </x:c>
      <x:c r="C288" s="10" t="str">
        <x:v>assesses</x:v>
      </x:c>
      <x:c r="D288" s="10" t="n">
        <x:v>31</x:v>
      </x:c>
      <x:c r="E288" s="10" t="str">
        <x:v>Local IB learning target; not an official numbered IB outcome</x:v>
      </x:c>
    </x:row>
    <x:row r="289" ht="32" customHeight="1">
      <x:c r="A289" s="9" t="str">
        <x:v>ibds-26-s16-mock-p1-b</x:v>
      </x:c>
      <x:c r="B289" s="9" t="str">
        <x:v>ds-plan-contexts</x:v>
      </x:c>
      <x:c r="C289" s="9" t="str">
        <x:v>assesses</x:v>
      </x:c>
      <x:c r="D289" s="9" t="n">
        <x:v>31</x:v>
      </x:c>
      <x:c r="E289" s="9" t="str">
        <x:v>Local IB learning target; not an official numbered IB outcome</x:v>
      </x:c>
    </x:row>
    <x:row r="290" ht="32" customHeight="1">
      <x:c r="A290" s="10" t="str">
        <x:v>ibds-26-s16-mock-p2-b</x:v>
      </x:c>
      <x:c r="B290" s="10" t="str">
        <x:v>ds-plan-evaluation</x:v>
      </x:c>
      <x:c r="C290" s="10" t="str">
        <x:v>assesses</x:v>
      </x:c>
      <x:c r="D290" s="10" t="n">
        <x:v>32</x:v>
      </x:c>
      <x:c r="E290" s="10" t="str">
        <x:v>Local IB learning target; not an official numbered IB outcome</x:v>
      </x:c>
    </x:row>
    <x:row r="291" ht="32" customHeight="1">
      <x:c r="A291" s="9" t="str">
        <x:v>ibds-26-s16-mock-p2-b</x:v>
      </x:c>
      <x:c r="B291" s="9" t="str">
        <x:v>ds-plan-synthesis</x:v>
      </x:c>
      <x:c r="C291" s="9" t="str">
        <x:v>assesses</x:v>
      </x:c>
      <x:c r="D291" s="9" t="n">
        <x:v>32</x:v>
      </x:c>
      <x:c r="E291" s="9" t="str">
        <x:v>Local IB learning target; not an official numbered IB outcome</x:v>
      </x:c>
    </x:row>
    <x:row r="292" ht="32" customHeight="1">
      <x:c r="A292" s="10" t="str">
        <x:v>ibds-26-s16-mock-p2-b</x:v>
      </x:c>
      <x:c r="B292" s="10" t="str">
        <x:v>ds-plan-contexts</x:v>
      </x:c>
      <x:c r="C292" s="10" t="str">
        <x:v>assesses</x:v>
      </x:c>
      <x:c r="D292" s="10" t="n">
        <x:v>32</x:v>
      </x:c>
      <x:c r="E292" s="10" t="str">
        <x:v>Local IB learning target; not an official numbered IB outcome</x:v>
      </x:c>
    </x:row>
  </x:sheetData>
  <x:pageMargins left="0.7" right="0.7" top="0.75" bottom="0.75" header="0.3" footer="0.3"/>
  <x:tableParts count="1">
    <x:tablePart xmlns:r="http://schemas.openxmlformats.org/officeDocument/2006/relationships" r:id="R27a83c09079d4107"/>
  </x:tableParts>
</x:worksheet>
</file>

<file path=xl/worksheets/sheet8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10" hidden="0" customWidth="1"/>
    <x:col min="2" max="2" width="44.439998626708984" hidden="0" customWidth="1"/>
    <x:col min="3" max="3" width="66.66999816894531" hidden="0" customWidth="1"/>
    <x:col min="4" max="4" width="46.66999816894531" hidden="0" customWidth="1"/>
  </x:cols>
  <x:sheetData>
    <x:row r="1">
      <x:c r="A1" s="1"/>
      <x:c r="B1" s="1"/>
      <x:c r="C1" s="1"/>
      <x:c r="D1" s="1"/>
    </x:row>
    <x:row r="2">
      <x:c r="A2" s="2" t="str">
        <x:v>Sources and case seeds</x:v>
      </x:c>
      <x:c r="B2" s="1"/>
      <x:c r="C2" s="1"/>
      <x:c r="D2" s="1"/>
    </x:row>
    <x:row r="3">
      <x:c r="A3" s="3" t="str">
        <x:v>Accessed 12 September 2026. Refresh cases; map the actual textbook edition before generating lesson packages.</x:v>
      </x:c>
      <x:c r="B3" s="1"/>
      <x:c r="C3" s="1"/>
      <x:c r="D3" s="1"/>
    </x:row>
    <x:row r="4" ht="38" customHeight="1">
      <x:c r="A4" s="7" t="str">
        <x:v>Source ID</x:v>
      </x:c>
      <x:c r="B4" s="7" t="str">
        <x:v>Title</x:v>
      </x:c>
      <x:c r="C4" s="7" t="str">
        <x:v>URL</x:v>
      </x:c>
      <x:c r="D4" s="7" t="str">
        <x:v>Use</x:v>
      </x:c>
    </x:row>
    <x:row r="5" ht="32" customHeight="1">
      <x:c r="A5" s="9" t="str">
        <x:v>R1</x:v>
      </x:c>
      <x:c r="B5" s="9" t="str">
        <x:v>Retrieval Practice Consistently Benefits Student Learning</x:v>
      </x:c>
      <x:c r="C5" s="9" t="str">
        <x:v>https://pdf.poojaagarwal.com/Agarwal_etal_2021_EDPR.pdf</x:v>
      </x:c>
      <x:c r="D5" s="9" t="str">
        <x:v>Classroom retrieval; transfer and population limitations</x:v>
      </x:c>
    </x:row>
    <x:row r="6" ht="34" customHeight="1">
      <x:c r="A6" s="10" t="str">
        <x:v>R2</x:v>
      </x:c>
      <x:c r="B6" s="10" t="str">
        <x:v>Blending Teacher Autonomy Support and Provision of Structure in the Classroom for Optimal Motivation</x:v>
      </x:c>
      <x:c r="C6" s="10" t="str">
        <x:v>https://link.springer.com/article/10.1007/s10648-025-09994-2</x:v>
      </x:c>
      <x:c r="D6" s="10" t="str">
        <x:v>Choice with structure; mostly correlational evidence</x:v>
      </x:c>
    </x:row>
    <x:row r="7" ht="32" customHeight="1">
      <x:c r="A7" s="9" t="str">
        <x:v>R3</x:v>
      </x:c>
      <x:c r="B7" s="9" t="str">
        <x:v>The Impact of Project-Based Learning on AP Exam Performance</x:v>
      </x:c>
      <x:c r="C7" s="9" t="str">
        <x:v>https://journals.sagepub.com/doi/abs/10.3102/01623737221084355?journalCode=epaa</x:v>
      </x:c>
      <x:c r="D7" s="9" t="str">
        <x:v>Structured PBL in two US AP courses; not an IB trial</x:v>
      </x:c>
    </x:row>
    <x:row r="8" ht="34" customHeight="1">
      <x:c r="A8" s="10" t="str">
        <x:v>R4</x:v>
      </x:c>
      <x:c r="B8" s="10" t="str">
        <x:v>Embedding Formative Assessment</x:v>
      </x:c>
      <x:c r="C8" s="10" t="str">
        <x:v>https://educationendowmentfoundation.org.uk/projects-and-evaluation/projects/embedding-formative-assessment</x:v>
      </x:c>
      <x:c r="D8" s="10" t="str">
        <x:v>Whole-school formative assessment programme; no subject-specific English/maths effect</x:v>
      </x:c>
    </x:row>
    <x:row r="9" ht="32" customHeight="1">
      <x:c r="A9" s="9" t="str">
        <x:v>R5</x:v>
      </x:c>
      <x:c r="B9" s="9" t="str">
        <x:v>Metacognition and Self-Regulated Learning Second Edition</x:v>
      </x:c>
      <x:c r="C9" s="9" t="str">
        <x:v>https://educationendowmentfoundation.org.uk/education-evidence/guidance-reports/metacognition</x:v>
      </x:c>
      <x:c r="D9" s="9" t="str">
        <x:v>Teach planning, monitoring and evaluation within subject tasks</x:v>
      </x:c>
    </x:row>
    <x:row r="10" ht="32" customHeight="1">
      <x:c r="A10" s="10" t="str">
        <x:v>R6</x:v>
      </x:c>
      <x:c r="B10" s="10" t="str">
        <x:v>Principles of Instruction</x:v>
      </x:c>
      <x:c r="C10" s="10" t="str">
        <x:v>https://www.aft.org/sites/default/files/Rosenshine.pdf</x:v>
      </x:c>
      <x:c r="D10" s="10" t="str">
        <x:v>Small steps, modelling, guided and independent practice</x:v>
      </x:c>
    </x:row>
    <x:row r="11" ht="32" customHeight="1">
      <x:c r="A11" s="9" t="str">
        <x:v>R7</x:v>
      </x:c>
      <x:c r="B11" s="9" t="str">
        <x:v>OECD Digital Education Outlook 2026</x:v>
      </x:c>
      <x:c r="C11" s="9" t="str">
        <x:v>https://www.oecd.org/en/publications/oecd-digital-education-outlook-2026_062a7394-en.html</x:v>
      </x:c>
      <x:c r="D11" s="9" t="str">
        <x:v>AI task performance is distinct from durable learning</x:v>
      </x:c>
    </x:row>
    <x:row r="12" ht="34" customHeight="1">
      <x:c r="A12" s="10" t="str">
        <x:v>R8</x:v>
      </x:c>
      <x:c r="B12" s="10" t="str">
        <x:v>Generative AI Without Guardrails Can Harm Learning Evidence from High School Mathematics</x:v>
      </x:c>
      <x:c r="C12" s="10" t="str">
        <x:v>https://hamsabastani.github.io/education_llm.pdf</x:v>
      </x:c>
      <x:c r="D12" s="10" t="str">
        <x:v>Single-school Turkish mathematics trial; qualitative finding only; journal correction exists</x:v>
      </x:c>
    </x:row>
    <x:row r="13" ht="32" customHeight="1">
      <x:c r="A13" s="9" t="str">
        <x:v>R9</x:v>
      </x:c>
      <x:c r="B13" s="9" t="str">
        <x:v>Digital Society Subject Brief First Assessment 2024</x:v>
      </x:c>
      <x:c r="C13" s="9" t="str">
        <x:v>https://ibo.org/globalassets/new-structure/recognition/pdfs/digital-society-subject-brief-en.pdf</x:v>
      </x:c>
      <x:c r="D13" s="9" t="str">
        <x:v>SL hours, syllabus references, paper times and weightings</x:v>
      </x:c>
    </x:row>
    <x:row r="14" ht="32" customHeight="1">
      <x:c r="A14" s="10" t="str">
        <x:v>R10</x:v>
      </x:c>
      <x:c r="B14" s="10" t="str">
        <x:v>Digital Society Specimen Papers and Markschemes</x:v>
      </x:c>
      <x:c r="C14" s="10" t="str">
        <x:v>https://ibo.org/globalassets/new-structure/programmes/dp/pdfs/digital-society-hl-sl-specimen-papers-1-2-3-en.pdf</x:v>
      </x:c>
      <x:c r="D14" s="10" t="str">
        <x:v>SL Paper 1 and Paper 2 structure; not a live exam</x:v>
      </x:c>
    </x:row>
    <x:row r="15" ht="34" customHeight="1">
      <x:c r="A15" s="9" t="str">
        <x:v>R11</x:v>
      </x:c>
      <x:c r="B15" s="9" t="str">
        <x:v>Multimedia 12 Outcomes</x:v>
      </x:c>
      <x:c r="C15" s="9" t="str">
        <x:v>https://curriculum.novascotia.ca/sites/default/files/documents/outcomes-indicators-files/Multimedia%2012%20Outcomes%20(2015).pdf</x:v>
      </x:c>
      <x:c r="D15" s="9" t="str">
        <x:v>All 20 outcomes; short labels in workbook are paraphrases</x:v>
      </x:c>
    </x:row>
    <x:row r="16" ht="34" customHeight="1">
      <x:c r="A16" s="10" t="str">
        <x:v>R12</x:v>
      </x:c>
      <x:c r="B16" s="10" t="str">
        <x:v>Communications Technology 11 Outcomes</x:v>
      </x:c>
      <x:c r="C16" s="10" t="str">
        <x:v>https://curriculum.novascotia.ca/sites/default/files/documents/outcomes-indicators-files/Communications%20Technology%2011%20Outcomes%20(2015).pdf</x:v>
      </x:c>
      <x:c r="D16" s="10" t="str">
        <x:v>Mandatory threads and photography; select three option modules</x:v>
      </x:c>
    </x:row>
    <x:row r="17" ht="34" customHeight="1">
      <x:c r="A17" s="9" t="str">
        <x:v>R13</x:v>
      </x:c>
      <x:c r="B17" s="9" t="str">
        <x:v>Student Assessment Policy</x:v>
      </x:c>
      <x:c r="C17" s="9" t="str">
        <x:v>https://www.ednet.ns.ca/docs/studentassessmentpolicyen.pdf</x:v>
      </x:c>
      <x:c r="D17" s="9" t="str">
        <x:v>Individual outcome evidence, multiple opportunities and final classroom assessment limit</x:v>
      </x:c>
    </x:row>
    <x:row r="18" ht="32" customHeight="1">
      <x:c r="A18" s="10" t="str">
        <x:v>R14</x:v>
      </x:c>
      <x:c r="B18" s="10" t="str">
        <x:v>Visual Design Using Adobe Photoshop Exam Guide</x:v>
      </x:c>
      <x:c r="C18" s="10" t="str">
        <x:v>https://certifiedprofessional.adobe.com/photoshop</x:v>
      </x:c>
      <x:c r="D18" s="10" t="str">
        <x:v>Brief, audience, licensing, editable files, design and export</x:v>
      </x:c>
    </x:row>
    <x:row r="19" ht="32" customHeight="1">
      <x:c r="A19" s="9" t="str">
        <x:v>R15</x:v>
      </x:c>
      <x:c r="B19" s="9" t="str">
        <x:v>Mechanical Engineering CAD</x:v>
      </x:c>
      <x:c r="C19" s="9" t="str">
        <x:v>https://worldskills.org/skills/id/217/</x:v>
      </x:c>
      <x:c r="D19" s="9" t="str">
        <x:v>Dimensions, materials, tolerances and technical communication</x:v>
      </x:c>
    </x:row>
    <x:row r="20" ht="34" customHeight="1">
      <x:c r="A20" s="10" t="str">
        <x:v>R16</x:v>
      </x:c>
      <x:c r="B20" s="10" t="str">
        <x:v>Web Content Accessibility Guidelines 2.2</x:v>
      </x:c>
      <x:c r="C20" s="10" t="str">
        <x:v>https://www.w3.org/TR/WCAG22/</x:v>
      </x:c>
      <x:c r="D20" s="10" t="str">
        <x:v>Captions, alternatives, contrast and navigation; classroom checks are not certification</x:v>
      </x:c>
    </x:row>
    <x:row r="21" ht="34" customHeight="1">
      <x:c r="A21" s="9" t="str">
        <x:v>R17</x:v>
      </x:c>
      <x:c r="B21" s="9" t="str">
        <x:v>Joint Investigation of Clearview AI</x:v>
      </x:c>
      <x:c r="C21" s="9" t="str">
        <x:v>https://www.priv.gc.ca/en/opc-actions-and-decisions/investigations/investigations-into-businesses/2021/pipeda-2021-001/</x:v>
      </x:c>
      <x:c r="D21" s="9" t="str">
        <x:v>Mechanism, consent and stakeholder claims; historical case, not current litigation status</x:v>
      </x:c>
    </x:row>
    <x:row r="22" ht="32" customHeight="1">
      <x:c r="A22" s="10" t="str">
        <x:v>R18</x:v>
      </x:c>
      <x:c r="B22" s="10" t="str">
        <x:v>Demographic Effects in Face Recognition</x:v>
      </x:c>
      <x:c r="C22" s="10" t="str">
        <x:v>https://pages.nist.gov/frvt/html/frvt_demographics.html</x:v>
      </x:c>
      <x:c r="D22" s="10" t="str">
        <x:v>False positive/negative rates vary by algorithm and context</x:v>
      </x:c>
    </x:row>
    <x:row r="23" ht="32" customHeight="1">
      <x:c r="A23" s="9" t="str">
        <x:v>R19</x:v>
      </x:c>
      <x:c r="B23" s="9" t="str">
        <x:v>Social Media Age Restrictions</x:v>
      </x:c>
      <x:c r="C23" s="9" t="str">
        <x:v>https://www.esafety.gov.au/about-us/industry-regulation/social-media-age-restrictions</x:v>
      </x:c>
      <x:c r="D23" s="9" t="str">
        <x:v>Australian implementation; refresh before teaching; not Canadian law</x:v>
      </x:c>
    </x:row>
    <x:row r="24" ht="32" customHeight="1">
      <x:c r="A24" s="10" t="str">
        <x:v>R20</x:v>
      </x:c>
      <x:c r="B24" s="10" t="str">
        <x:v>National Cyber Threat Assessment 2025–2026</x:v>
      </x:c>
      <x:c r="C24" s="10" t="str">
        <x:v>https://www.cyber.gc.ca/en/guidance/national-cyber-threat-assessment-2025-2026</x:v>
      </x:c>
      <x:c r="D24" s="10" t="str">
        <x:v>Canadian cybersecurity and media threat cases</x:v>
      </x:c>
    </x:row>
    <x:row r="25" ht="34" customHeight="1">
      <x:c r="A25" s="9" t="str">
        <x:v>R21</x:v>
      </x:c>
      <x:c r="B25" s="9" t="str">
        <x:v>Energy and AI</x:v>
      </x:c>
      <x:c r="C25" s="9" t="str">
        <x:v>https://www.iea.org/reports/energy-and-ai</x:v>
      </x:c>
      <x:c r="D25" s="9" t="str">
        <x:v>Infrastructure, energy and environmental trade-offs; forecasts are not observations</x:v>
      </x:c>
    </x:row>
    <x:row r="26" ht="32" customHeight="1">
      <x:c r="A26" s="10" t="str">
        <x:v>R22</x:v>
      </x:c>
      <x:c r="B26" s="10" t="str">
        <x:v>Automated Vehicle Safety</x:v>
      </x:c>
      <x:c r="C26" s="10" t="str">
        <x:v>https://www.nhtsa.gov/vehicle-safety/automated-vehicle-safety</x:v>
      </x:c>
      <x:c r="D26" s="10" t="str">
        <x:v>Automation, human responsibility and operational limits</x:v>
      </x:c>
    </x:row>
    <x:row r="27" ht="32" customHeight="1">
      <x:c r="A27" s="9" t="str">
        <x:v>R23</x:v>
      </x:c>
      <x:c r="B27" s="9" t="str">
        <x:v>Multimedia 12 Course Page</x:v>
      </x:c>
      <x:c r="C27" s="9" t="str">
        <x:v>https://curriculum.novascotia.ca/english-programs/course/multimedia-12</x:v>
      </x:c>
      <x:c r="D27" s="9" t="str">
        <x:v>Confirms four-module structure and links to current listed documents</x:v>
      </x:c>
    </x:row>
    <x:row r="28" ht="32" customHeight="1">
      <x:c r="A28" s="10" t="str">
        <x:v>R24</x:v>
      </x:c>
      <x:c r="B28" s="10" t="str">
        <x:v>Communications Technology 11 Course Page</x:v>
      </x:c>
      <x:c r="C28" s="10" t="str">
        <x:v>https://curriculum.novascotia.ca/english-programs/course/communications-technology-11</x:v>
      </x:c>
      <x:c r="D28" s="10" t="str">
        <x:v>Course intent and current listed curriculum documents</x:v>
      </x:c>
    </x:row>
    <x:row r="29" ht="34" customHeight="1">
      <x:c r="A29" s="9" t="str">
        <x:v>R25</x:v>
      </x:c>
      <x:c r="B29" s="9" t="str">
        <x:v>Outcome Evidence Map Public Application</x:v>
      </x:c>
      <x:c r="C29" s="9" t="str">
        <x:v>https://outcome-evidence-map.netlify.app/</x:v>
      </x:c>
      <x:c r="D29" s="9" t="str">
        <x:v>Entity keys, import/export behaviour, naming, pending wording; no private records accessed</x:v>
      </x:c>
    </x:row>
    <x:row r="30" ht="32" customHeight="1">
      <x:c r="A30" s="10" t="str">
        <x:v>R26</x:v>
      </x:c>
      <x:c r="B30" s="10" t="str">
        <x:v>Teach OS Application Entry</x:v>
      </x:c>
      <x:c r="C30" s="10" t="str">
        <x:v>https://teach.chadwadden.ca/</x:v>
      </x:c>
      <x:c r="D30" s="10" t="str">
        <x:v>Redirected to Google sign-in; internal schema not verified</x:v>
      </x:c>
    </x:row>
    <x:row r="31" ht="32" customHeight="1">
      <x:c r="A31" s="9" t="str">
        <x:v>R27</x:v>
      </x:c>
      <x:c r="B31" s="9" t="str">
        <x:v>TeachOS 3 Course Semester Architecture Prompts</x:v>
      </x:c>
      <x:c r="C31" s="9" t="str"/>
      <x:c r="D31" s="9" t="str">
        <x:v>Prompts 1–4; existing activities and skill-thread intent</x:v>
      </x:c>
    </x:row>
    <x:row r="32" ht="34" customHeight="1">
      <x:c r="A32" s="10" t="str">
        <x:v>R28</x:v>
      </x:c>
      <x:c r="B32" s="10" t="str">
        <x:v>How TikTok recommends videos For You</x:v>
      </x:c>
      <x:c r="C32" s="10" t="str">
        <x:v>https://newsroom.tiktok.com/how-tiktok-recommends-videos-for-you?lang=en</x:v>
      </x:c>
      <x:c r="D32" s="10" t="str">
        <x:v>Ranking mechanism; company account needs contrasting evidence and current verification</x:v>
      </x:c>
    </x:row>
    <x:row r="33" ht="34" customHeight="1">
      <x:c r="A33" s="9" t="str">
        <x:v>R29</x:v>
      </x:c>
      <x:c r="B33" s="9" t="str">
        <x:v>Former President Trump suspension decision</x:v>
      </x:c>
      <x:c r="C33" s="9" t="str">
        <x:v>https://www.oversightboard.com/decision/FB-691QAMHJ/</x:v>
      </x:c>
      <x:c r="D33" s="9" t="str">
        <x:v>Expression, power, policy consistency and proportionality; add current comparator</x:v>
      </x:c>
    </x:row>
    <x:row r="34" ht="32" customHeight="1">
      <x:c r="A34" s="10" t="str">
        <x:v>Y1</x:v>
      </x:c>
      <x:c r="B34" s="10" t="str">
        <x:v>PowerSchool assignment settings</x:v>
      </x:c>
      <x:c r="C34" s="10" t="str">
        <x:v>https://ps.powerschool-docs.com/powerteacher-pro/latest/create-an-assignment</x:v>
      </x:c>
      <x:c r="D34" s="10" t="str">
        <x:v>Collected Only; count-in-traditional-grade; publication</x:v>
      </x:c>
    </x:row>
    <x:row r="35" ht="32" customHeight="1">
      <x:c r="A35" s="9" t="str">
        <x:v>Y2</x:v>
      </x:c>
      <x:c r="B35" s="9" t="str">
        <x:v>Codex quickstart</x:v>
      </x:c>
      <x:c r="C35" s="9" t="str">
        <x:v>https://learn.chatgpt.com/docs/quickstart</x:v>
      </x:c>
      <x:c r="D35" s="9" t="str">
        <x:v>Existing repository implementation</x:v>
      </x:c>
    </x:row>
    <x:row r="36" ht="32" customHeight="1">
      <x:c r="A36" s="10" t="str">
        <x:v>Y3</x:v>
      </x:c>
      <x:c r="B36" s="10" t="str">
        <x:v>Claude Code overview</x:v>
      </x:c>
      <x:c r="C36" s="10" t="str">
        <x:v>https://code.claude.com/docs/en/overview</x:v>
      </x:c>
      <x:c r="D36" s="10" t="str">
        <x:v>Alternative repository implementation</x:v>
      </x:c>
    </x:row>
    <x:row r="37" ht="32" customHeight="1">
      <x:c r="A37" s="9" t="str">
        <x:v>Y4</x:v>
      </x:c>
      <x:c r="B37" s="9" t="str">
        <x:v>AI Studio Build</x:v>
      </x:c>
      <x:c r="C37" s="9" t="str">
        <x:v>https://ai.google.dev/gemini-api/docs/aistudio-build-mode</x:v>
      </x:c>
      <x:c r="D37" s="9" t="str">
        <x:v>Prototype and GitHub workflow</x:v>
      </x:c>
    </x:row>
  </x:sheetData>
  <x:pageMargins left="0.7" right="0.7" top="0.75" bottom="0.75" header="0.3" footer="0.3"/>
  <x:tableParts count="1">
    <x:tablePart xmlns:r="http://schemas.openxmlformats.org/officeDocument/2006/relationships" r:id="R96738b254bdd49bb"/>
  </x:tableParts>
</x:worksheet>
</file>